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1下水道総務課\排水設備係\★書式\排水設備計画確認申請書式\"/>
    </mc:Choice>
  </mc:AlternateContent>
  <bookViews>
    <workbookView xWindow="240" yWindow="135" windowWidth="14805" windowHeight="7980"/>
  </bookViews>
  <sheets>
    <sheet name="排水設備等計画確認申請書_入力チェック有" sheetId="5" r:id="rId1"/>
    <sheet name="排水設備等計画確認申請書_入力チェック無" sheetId="6" r:id="rId2"/>
  </sheets>
  <definedNames>
    <definedName name="_xlnm.Print_Area" localSheetId="1">排水設備等計画確認申請書_入力チェック無!$A$1:$U$40</definedName>
    <definedName name="_xlnm.Print_Area" localSheetId="0">排水設備等計画確認申請書_入力チェック有!$A$1:$U$40</definedName>
  </definedNames>
  <calcPr calcId="162913"/>
</workbook>
</file>

<file path=xl/calcChain.xml><?xml version="1.0" encoding="utf-8"?>
<calcChain xmlns="http://schemas.openxmlformats.org/spreadsheetml/2006/main">
  <c r="AA22" i="5" l="1"/>
  <c r="AA23" i="5"/>
  <c r="AA24" i="5"/>
  <c r="AA12" i="5"/>
  <c r="AA8" i="5"/>
  <c r="AA6" i="5"/>
  <c r="AA5" i="5"/>
  <c r="Z18" i="5" l="1"/>
  <c r="AA18" i="5" s="1"/>
  <c r="Z24" i="5" l="1"/>
  <c r="Z17" i="5"/>
  <c r="AA17" i="5" s="1"/>
  <c r="Z15" i="5"/>
  <c r="AA15" i="5" s="1"/>
  <c r="Z14" i="5"/>
  <c r="AA14" i="5" s="1"/>
  <c r="Z13" i="5"/>
  <c r="AA13" i="5" s="1"/>
  <c r="Y13" i="5"/>
  <c r="Z12" i="5"/>
  <c r="Z3" i="5" l="1"/>
  <c r="AA3" i="5" s="1"/>
  <c r="Z23" i="5"/>
  <c r="Z22" i="5"/>
  <c r="V20" i="5"/>
  <c r="Z19" i="5"/>
  <c r="AA19" i="5" s="1"/>
  <c r="V21" i="5"/>
  <c r="Z21" i="5" s="1"/>
  <c r="AA21" i="5" s="1"/>
  <c r="V3" i="5" l="1"/>
  <c r="AE43" i="5" s="1"/>
  <c r="W21" i="5"/>
  <c r="AE6" i="5" l="1"/>
  <c r="AE42" i="5"/>
  <c r="AE12" i="5"/>
  <c r="AE13" i="5" s="1"/>
  <c r="AD13" i="5" s="1"/>
  <c r="AE24" i="5"/>
  <c r="AE25" i="5" s="1"/>
  <c r="AD25" i="5" s="1"/>
  <c r="AE14" i="5"/>
  <c r="AE15" i="5" s="1"/>
  <c r="AE20" i="5"/>
  <c r="AE21" i="5" s="1"/>
  <c r="AE40" i="5"/>
  <c r="AE44" i="5"/>
  <c r="AE5" i="5"/>
  <c r="AE4" i="5"/>
  <c r="AE28" i="5"/>
  <c r="AE29" i="5" s="1"/>
  <c r="AD29" i="5" s="1"/>
  <c r="AE9" i="5"/>
  <c r="AE41" i="5"/>
  <c r="AE34" i="5"/>
  <c r="AE35" i="5" s="1"/>
  <c r="AE45" i="5"/>
  <c r="AE46" i="5"/>
  <c r="AE47" i="5" s="1"/>
  <c r="AD47" i="5" s="1"/>
  <c r="AE22" i="5"/>
  <c r="AE23" i="5" s="1"/>
  <c r="AD23" i="5" s="1"/>
  <c r="AE16" i="5"/>
  <c r="AE17" i="5" s="1"/>
  <c r="AE10" i="5"/>
  <c r="AE11" i="5" s="1"/>
  <c r="AE38" i="5"/>
  <c r="AE39" i="5" s="1"/>
  <c r="AD39" i="5" s="1"/>
  <c r="AE36" i="5"/>
  <c r="AE37" i="5" s="1"/>
  <c r="AD37" i="5" s="1"/>
  <c r="AE18" i="5"/>
  <c r="AE19" i="5" s="1"/>
  <c r="AD19" i="5" s="1"/>
  <c r="AE7" i="5"/>
  <c r="AE32" i="5"/>
  <c r="AE33" i="5" s="1"/>
  <c r="AD33" i="5" s="1"/>
  <c r="AE30" i="5"/>
  <c r="AE31" i="5" s="1"/>
  <c r="AD31" i="5" s="1"/>
  <c r="AE8" i="5"/>
  <c r="AE26" i="5"/>
  <c r="AE27" i="5" s="1"/>
  <c r="AD27" i="5" s="1"/>
  <c r="W20" i="5" l="1"/>
  <c r="Z20" i="5" s="1"/>
  <c r="AA20" i="5" s="1"/>
  <c r="AD11" i="5"/>
  <c r="AD15" i="5"/>
  <c r="AD35" i="5"/>
  <c r="AD21" i="5"/>
  <c r="AD17" i="5"/>
  <c r="Z8" i="5" l="1"/>
  <c r="Z6" i="5"/>
  <c r="Z5" i="5"/>
</calcChain>
</file>

<file path=xl/sharedStrings.xml><?xml version="1.0" encoding="utf-8"?>
<sst xmlns="http://schemas.openxmlformats.org/spreadsheetml/2006/main" count="274" uniqueCount="128">
  <si>
    <t>設置場所</t>
    <rPh sb="0" eb="2">
      <t>セッチ</t>
    </rPh>
    <rPh sb="2" eb="4">
      <t>バショ</t>
    </rPh>
    <phoneticPr fontId="1"/>
  </si>
  <si>
    <t>氏名</t>
    <rPh sb="0" eb="2">
      <t>シメイ</t>
    </rPh>
    <phoneticPr fontId="1"/>
  </si>
  <si>
    <t>使用水の種類</t>
    <rPh sb="0" eb="2">
      <t>シヨウ</t>
    </rPh>
    <rPh sb="2" eb="3">
      <t>スイ</t>
    </rPh>
    <rPh sb="4" eb="6">
      <t>シュルイ</t>
    </rPh>
    <phoneticPr fontId="1"/>
  </si>
  <si>
    <t>住所</t>
    <rPh sb="0" eb="2">
      <t>ジュウショ</t>
    </rPh>
    <phoneticPr fontId="1"/>
  </si>
  <si>
    <t>（法人にあっては、主たる事務所の所在地、名称及び代表者の氏名）</t>
    <phoneticPr fontId="1"/>
  </si>
  <si>
    <t>電話番号</t>
    <rPh sb="0" eb="2">
      <t>デンワ</t>
    </rPh>
    <rPh sb="2" eb="4">
      <t>バンゴウ</t>
    </rPh>
    <phoneticPr fontId="1"/>
  </si>
  <si>
    <t>市事務欄</t>
  </si>
  <si>
    <t>第2号様式</t>
    <rPh sb="0" eb="1">
      <t>ダイ</t>
    </rPh>
    <rPh sb="2" eb="3">
      <t>ゴウ</t>
    </rPh>
    <rPh sb="3" eb="5">
      <t>ヨウシキ</t>
    </rPh>
    <phoneticPr fontId="1"/>
  </si>
  <si>
    <t>排水設備等計画確認申請書</t>
    <phoneticPr fontId="1"/>
  </si>
  <si>
    <t>船橋市長　あて</t>
    <phoneticPr fontId="1"/>
  </si>
  <si>
    <t>供用開始</t>
    <rPh sb="0" eb="2">
      <t>キョウヨウ</t>
    </rPh>
    <rPh sb="2" eb="4">
      <t>カイシ</t>
    </rPh>
    <phoneticPr fontId="1"/>
  </si>
  <si>
    <t>排除方式</t>
    <rPh sb="0" eb="2">
      <t>ハイジョ</t>
    </rPh>
    <rPh sb="2" eb="4">
      <t>ホウシキ</t>
    </rPh>
    <phoneticPr fontId="1"/>
  </si>
  <si>
    <t>設置区分</t>
    <rPh sb="0" eb="2">
      <t>セッチ</t>
    </rPh>
    <rPh sb="2" eb="4">
      <t>クブン</t>
    </rPh>
    <phoneticPr fontId="1"/>
  </si>
  <si>
    <t>工事期間</t>
    <rPh sb="0" eb="2">
      <t>コウジ</t>
    </rPh>
    <rPh sb="2" eb="4">
      <t>キカン</t>
    </rPh>
    <phoneticPr fontId="1"/>
  </si>
  <si>
    <t>利害関係者の承認</t>
    <rPh sb="0" eb="2">
      <t>リガイ</t>
    </rPh>
    <rPh sb="2" eb="4">
      <t>カンケイ</t>
    </rPh>
    <rPh sb="4" eb="5">
      <t>シャ</t>
    </rPh>
    <rPh sb="6" eb="8">
      <t>ショウニン</t>
    </rPh>
    <phoneticPr fontId="1"/>
  </si>
  <si>
    <t>着工予定</t>
    <rPh sb="0" eb="2">
      <t>チャッコウ</t>
    </rPh>
    <rPh sb="2" eb="4">
      <t>ヨテイ</t>
    </rPh>
    <phoneticPr fontId="1"/>
  </si>
  <si>
    <t>確認番号　第　　　　　　　　号</t>
  </si>
  <si>
    <t>接・未・外・開・確前・特・除・浸透（　　　　　基）</t>
  </si>
  <si>
    <t>指示事項［設計・書類・その他］</t>
  </si>
  <si>
    <r>
      <t></t>
    </r>
    <r>
      <rPr>
        <sz val="7"/>
        <color rgb="FF262626"/>
        <rFont val="Times New Roman"/>
        <family val="1"/>
      </rPr>
      <t xml:space="preserve"> </t>
    </r>
    <r>
      <rPr>
        <sz val="10"/>
        <color rgb="FF262626"/>
        <rFont val="游ゴシック"/>
        <family val="3"/>
        <charset val="128"/>
      </rPr>
      <t>必要に応じトラップ・浸透ますを設けること</t>
    </r>
  </si>
  <si>
    <t>船　橋　市　長</t>
    <rPh sb="0" eb="1">
      <t>フネ</t>
    </rPh>
    <rPh sb="2" eb="3">
      <t>ハシ</t>
    </rPh>
    <rPh sb="4" eb="5">
      <t>シ</t>
    </rPh>
    <rPh sb="6" eb="7">
      <t>チョウ</t>
    </rPh>
    <phoneticPr fontId="1"/>
  </si>
  <si>
    <t>（　公印省略　）</t>
    <rPh sb="2" eb="4">
      <t>コウイン</t>
    </rPh>
    <rPh sb="4" eb="6">
      <t>ショウリャク</t>
    </rPh>
    <phoneticPr fontId="1"/>
  </si>
  <si>
    <t>印［習・高・三・八1・2・鎌・小・神・市4-4・5-2］</t>
    <phoneticPr fontId="1"/>
  </si>
  <si>
    <t>江［船1・2・3・鎌1・市7・8-1・市4-4・5-2］</t>
    <phoneticPr fontId="1"/>
  </si>
  <si>
    <t>船橋市</t>
    <rPh sb="0" eb="3">
      <t>フナバシシ</t>
    </rPh>
    <phoneticPr fontId="1"/>
  </si>
  <si>
    <t>住所</t>
    <phoneticPr fontId="1"/>
  </si>
  <si>
    <t>氏名</t>
    <rPh sb="0" eb="2">
      <t>シメイ</t>
    </rPh>
    <phoneticPr fontId="1"/>
  </si>
  <si>
    <t>備考</t>
    <rPh sb="0" eb="2">
      <t>ビコウ</t>
    </rPh>
    <phoneticPr fontId="1"/>
  </si>
  <si>
    <t>1.利害関係者の承認欄は、申請者と異なる利害関係者がある場合に記入してください。</t>
    <rPh sb="2" eb="7">
      <t>リガイカンケイシャ</t>
    </rPh>
    <rPh sb="8" eb="10">
      <t>ショウニン</t>
    </rPh>
    <rPh sb="10" eb="11">
      <t>ラン</t>
    </rPh>
    <phoneticPr fontId="1"/>
  </si>
  <si>
    <t>2.この申請書は、正副2部提出してください。</t>
    <rPh sb="4" eb="7">
      <t>シンセイショ</t>
    </rPh>
    <rPh sb="9" eb="11">
      <t>セイフク</t>
    </rPh>
    <rPh sb="12" eb="13">
      <t>ブ</t>
    </rPh>
    <rPh sb="13" eb="15">
      <t>テイシュツ</t>
    </rPh>
    <phoneticPr fontId="1"/>
  </si>
  <si>
    <t>施工者（指定工事店）</t>
    <rPh sb="0" eb="2">
      <t>セコウ</t>
    </rPh>
    <rPh sb="2" eb="3">
      <t>シャ</t>
    </rPh>
    <rPh sb="4" eb="9">
      <t>シテイコウジテン</t>
    </rPh>
    <phoneticPr fontId="1"/>
  </si>
  <si>
    <t>分流</t>
    <rPh sb="0" eb="2">
      <t>ブンリュウ</t>
    </rPh>
    <phoneticPr fontId="1"/>
  </si>
  <si>
    <t>合流</t>
    <rPh sb="0" eb="2">
      <t>ゴウリュウ</t>
    </rPh>
    <phoneticPr fontId="1"/>
  </si>
  <si>
    <t>・</t>
    <phoneticPr fontId="1"/>
  </si>
  <si>
    <t>宅地内分流</t>
    <rPh sb="0" eb="5">
      <t>タクチナイブンリュウ</t>
    </rPh>
    <phoneticPr fontId="1"/>
  </si>
  <si>
    <t>新設</t>
    <rPh sb="0" eb="2">
      <t>シンセツ</t>
    </rPh>
    <phoneticPr fontId="1"/>
  </si>
  <si>
    <t>増設</t>
    <rPh sb="0" eb="2">
      <t>ゾウセツ</t>
    </rPh>
    <phoneticPr fontId="1"/>
  </si>
  <si>
    <t>水道水</t>
    <rPh sb="0" eb="3">
      <t>スイドウスイ</t>
    </rPh>
    <phoneticPr fontId="1"/>
  </si>
  <si>
    <t>井戸水</t>
    <rPh sb="0" eb="3">
      <t>イドミズ</t>
    </rPh>
    <phoneticPr fontId="1"/>
  </si>
  <si>
    <t>日</t>
    <rPh sb="0" eb="1">
      <t>ニチ</t>
    </rPh>
    <phoneticPr fontId="1"/>
  </si>
  <si>
    <t>月</t>
    <rPh sb="0" eb="1">
      <t>ガツ</t>
    </rPh>
    <phoneticPr fontId="1"/>
  </si>
  <si>
    <t>年</t>
    <rPh sb="0" eb="1">
      <t>ネン</t>
    </rPh>
    <phoneticPr fontId="1"/>
  </si>
  <si>
    <t>指定番号</t>
    <phoneticPr fontId="1"/>
  </si>
  <si>
    <t>名称</t>
    <rPh sb="0" eb="2">
      <t>メイショウ</t>
    </rPh>
    <phoneticPr fontId="1"/>
  </si>
  <si>
    <t>第</t>
    <rPh sb="0" eb="1">
      <t>ダイ</t>
    </rPh>
    <phoneticPr fontId="1"/>
  </si>
  <si>
    <t>号</t>
    <rPh sb="0" eb="1">
      <t>ゴウ</t>
    </rPh>
    <phoneticPr fontId="1"/>
  </si>
  <si>
    <t>土地所有者</t>
    <rPh sb="0" eb="2">
      <t>トチ</t>
    </rPh>
    <rPh sb="2" eb="5">
      <t>ショユウシャ</t>
    </rPh>
    <phoneticPr fontId="1"/>
  </si>
  <si>
    <t>建物所有者</t>
    <rPh sb="0" eb="2">
      <t>タテモノ</t>
    </rPh>
    <rPh sb="2" eb="5">
      <t>ショユウシャ</t>
    </rPh>
    <phoneticPr fontId="1"/>
  </si>
  <si>
    <t>排水設備所有者</t>
    <rPh sb="0" eb="4">
      <t>ハイスイセツビ</t>
    </rPh>
    <rPh sb="4" eb="7">
      <t>ショユウシャ</t>
    </rPh>
    <phoneticPr fontId="1"/>
  </si>
  <si>
    <t>処理区域外</t>
    <rPh sb="0" eb="5">
      <t>ショリクイキガイ</t>
    </rPh>
    <phoneticPr fontId="1"/>
  </si>
  <si>
    <t>日</t>
    <rPh sb="0" eb="1">
      <t>ヒ</t>
    </rPh>
    <phoneticPr fontId="1"/>
  </si>
  <si>
    <t>月</t>
    <rPh sb="0" eb="1">
      <t>ゲツ</t>
    </rPh>
    <phoneticPr fontId="1"/>
  </si>
  <si>
    <t>完成予定</t>
    <rPh sb="0" eb="2">
      <t>カンセイ</t>
    </rPh>
    <rPh sb="2" eb="4">
      <t>ヨテイ</t>
    </rPh>
    <phoneticPr fontId="1"/>
  </si>
  <si>
    <t>㎥/日</t>
    <phoneticPr fontId="1"/>
  </si>
  <si>
    <t>←申請者住所を記入。申請者が法人の場合、主たる事務所の所在地</t>
    <rPh sb="1" eb="6">
      <t>シンセイシャジュウショ</t>
    </rPh>
    <rPh sb="7" eb="9">
      <t>キニュウ</t>
    </rPh>
    <rPh sb="10" eb="13">
      <t>シンセイシャ</t>
    </rPh>
    <rPh sb="14" eb="16">
      <t>ホウジン</t>
    </rPh>
    <rPh sb="17" eb="19">
      <t>バアイ</t>
    </rPh>
    <rPh sb="20" eb="21">
      <t>シュ</t>
    </rPh>
    <rPh sb="23" eb="26">
      <t>ジムショ</t>
    </rPh>
    <rPh sb="27" eb="30">
      <t>ショザイチ</t>
    </rPh>
    <phoneticPr fontId="1"/>
  </si>
  <si>
    <t>←申請者氏名を記入。申請者が法人の場合、名称及び代表者の氏名。例：〇×株式会社　代表取締役　船橋　太郎</t>
    <rPh sb="1" eb="3">
      <t>シンセイ</t>
    </rPh>
    <rPh sb="3" eb="4">
      <t>シャ</t>
    </rPh>
    <rPh sb="4" eb="6">
      <t>シメイ</t>
    </rPh>
    <rPh sb="7" eb="9">
      <t>キニュウ</t>
    </rPh>
    <rPh sb="10" eb="13">
      <t>シンセイシャ</t>
    </rPh>
    <rPh sb="14" eb="16">
      <t>ホウジン</t>
    </rPh>
    <rPh sb="17" eb="19">
      <t>バアイ</t>
    </rPh>
    <rPh sb="20" eb="23">
      <t>メイショウオヨ</t>
    </rPh>
    <rPh sb="24" eb="27">
      <t>ダイヒョウシャ</t>
    </rPh>
    <rPh sb="28" eb="30">
      <t>シメイ</t>
    </rPh>
    <rPh sb="31" eb="32">
      <t>レイ</t>
    </rPh>
    <rPh sb="35" eb="39">
      <t>カブシキガイシャ</t>
    </rPh>
    <rPh sb="40" eb="42">
      <t>ダイヒョウ</t>
    </rPh>
    <rPh sb="42" eb="45">
      <t>トリシマリヤク</t>
    </rPh>
    <rPh sb="46" eb="48">
      <t>フナバシ</t>
    </rPh>
    <rPh sb="49" eb="51">
      <t>タロウ</t>
    </rPh>
    <phoneticPr fontId="1"/>
  </si>
  <si>
    <t>←申請者電話番号を記入。</t>
    <rPh sb="1" eb="3">
      <t>シンセイ</t>
    </rPh>
    <rPh sb="3" eb="4">
      <t>シャ</t>
    </rPh>
    <rPh sb="4" eb="8">
      <t>デンワバンゴウ</t>
    </rPh>
    <rPh sb="9" eb="11">
      <t>キニュウ</t>
    </rPh>
    <phoneticPr fontId="1"/>
  </si>
  <si>
    <t>）</t>
    <phoneticPr fontId="1"/>
  </si>
  <si>
    <t>事業排水（業種：</t>
    <phoneticPr fontId="1"/>
  </si>
  <si>
    <t>その他（</t>
    <rPh sb="2" eb="3">
      <t>タ</t>
    </rPh>
    <phoneticPr fontId="1"/>
  </si>
  <si>
    <t>生活排水（世帯数：</t>
    <phoneticPr fontId="1"/>
  </si>
  <si>
    <t>※切替の場合［浄化槽（</t>
    <phoneticPr fontId="1"/>
  </si>
  <si>
    <t>基）</t>
    <phoneticPr fontId="1"/>
  </si>
  <si>
    <t>基）］</t>
    <phoneticPr fontId="1"/>
  </si>
  <si>
    <t>汲取り便槽（</t>
    <phoneticPr fontId="1"/>
  </si>
  <si>
    <t>←指定工事店名称を記入</t>
    <rPh sb="1" eb="3">
      <t>シテイ</t>
    </rPh>
    <rPh sb="3" eb="5">
      <t>コウジ</t>
    </rPh>
    <rPh sb="5" eb="6">
      <t>テン</t>
    </rPh>
    <rPh sb="6" eb="8">
      <t>メイショウ</t>
    </rPh>
    <rPh sb="9" eb="11">
      <t>キニュウ</t>
    </rPh>
    <phoneticPr fontId="1"/>
  </si>
  <si>
    <t>←指定工事店番号を記入</t>
    <rPh sb="1" eb="8">
      <t>シテイコウジテンバンゴウ</t>
    </rPh>
    <rPh sb="9" eb="11">
      <t>キニュウ</t>
    </rPh>
    <phoneticPr fontId="1"/>
  </si>
  <si>
    <t>←完成予定日を記入</t>
    <rPh sb="1" eb="3">
      <t>カンセイ</t>
    </rPh>
    <rPh sb="3" eb="5">
      <t>ヨテイ</t>
    </rPh>
    <rPh sb="5" eb="6">
      <t>ビ</t>
    </rPh>
    <rPh sb="7" eb="9">
      <t>キニュウ</t>
    </rPh>
    <phoneticPr fontId="1"/>
  </si>
  <si>
    <t>←排水設備工事申請者と異なる土地所有者・建物所有者・排水設備所有者の財産を利用し、宅地内排水設備工事を施工する場合</t>
    <rPh sb="1" eb="3">
      <t>ハイスイ</t>
    </rPh>
    <rPh sb="3" eb="5">
      <t>セツビ</t>
    </rPh>
    <rPh sb="5" eb="7">
      <t>コウジ</t>
    </rPh>
    <rPh sb="7" eb="10">
      <t>シンセイシャ</t>
    </rPh>
    <rPh sb="11" eb="12">
      <t>コト</t>
    </rPh>
    <rPh sb="14" eb="16">
      <t>トチ</t>
    </rPh>
    <rPh sb="16" eb="19">
      <t>ショユウシャ</t>
    </rPh>
    <rPh sb="20" eb="22">
      <t>タテモノ</t>
    </rPh>
    <rPh sb="22" eb="25">
      <t>ショユウシャ</t>
    </rPh>
    <rPh sb="26" eb="28">
      <t>ハイスイ</t>
    </rPh>
    <rPh sb="28" eb="30">
      <t>セツビ</t>
    </rPh>
    <rPh sb="30" eb="33">
      <t>ショユウシャ</t>
    </rPh>
    <rPh sb="34" eb="36">
      <t>ザイサン</t>
    </rPh>
    <rPh sb="37" eb="39">
      <t>リヨウ</t>
    </rPh>
    <rPh sb="41" eb="42">
      <t>タク</t>
    </rPh>
    <rPh sb="42" eb="43">
      <t>チ</t>
    </rPh>
    <rPh sb="43" eb="44">
      <t>ナイ</t>
    </rPh>
    <rPh sb="44" eb="46">
      <t>ハイスイ</t>
    </rPh>
    <rPh sb="46" eb="48">
      <t>セツビ</t>
    </rPh>
    <rPh sb="48" eb="50">
      <t>コウジ</t>
    </rPh>
    <rPh sb="51" eb="53">
      <t>セコウ</t>
    </rPh>
    <rPh sb="55" eb="57">
      <t>バアイ</t>
    </rPh>
    <phoneticPr fontId="1"/>
  </si>
  <si>
    <t>申請者と利害関係者で協議のうえ、本申請書を提出してください。</t>
    <rPh sb="0" eb="3">
      <t>シンセイシャ</t>
    </rPh>
    <rPh sb="4" eb="6">
      <t>リガイ</t>
    </rPh>
    <rPh sb="6" eb="9">
      <t>カンケイシャ</t>
    </rPh>
    <rPh sb="10" eb="12">
      <t>キョウギ</t>
    </rPh>
    <rPh sb="16" eb="20">
      <t>ホンシンセイショ</t>
    </rPh>
    <rPh sb="21" eb="23">
      <t>テイシュツ</t>
    </rPh>
    <phoneticPr fontId="1"/>
  </si>
  <si>
    <t>また、利害関係者の承認欄に、関係者情報を記入し提出すること</t>
    <rPh sb="3" eb="8">
      <t>リガイカンケイシャ</t>
    </rPh>
    <rPh sb="9" eb="12">
      <t>ショウニンラン</t>
    </rPh>
    <rPh sb="14" eb="19">
      <t>カンケイシャジョウホウ</t>
    </rPh>
    <rPh sb="20" eb="22">
      <t>キニュウ</t>
    </rPh>
    <rPh sb="23" eb="25">
      <t>テイシュツ</t>
    </rPh>
    <phoneticPr fontId="1"/>
  </si>
  <si>
    <t>←事業用排水を行う場合、記入</t>
    <rPh sb="1" eb="3">
      <t>ジギョウ</t>
    </rPh>
    <rPh sb="3" eb="4">
      <t>ヨウ</t>
    </rPh>
    <rPh sb="4" eb="6">
      <t>ハイスイ</t>
    </rPh>
    <rPh sb="7" eb="8">
      <t>オコナ</t>
    </rPh>
    <rPh sb="9" eb="11">
      <t>バアイ</t>
    </rPh>
    <rPh sb="12" eb="14">
      <t>キニュウ</t>
    </rPh>
    <phoneticPr fontId="1"/>
  </si>
  <si>
    <t>←設置場所を記入（住居表示が望ましい）</t>
    <rPh sb="1" eb="5">
      <t>セッチバショ</t>
    </rPh>
    <rPh sb="6" eb="8">
      <t>キニュウ</t>
    </rPh>
    <rPh sb="9" eb="13">
      <t>ジュウキョヒョウジ</t>
    </rPh>
    <rPh sb="14" eb="15">
      <t>ノゾ</t>
    </rPh>
    <phoneticPr fontId="1"/>
  </si>
  <si>
    <t>　排水設備等の計画について、船橋市下水道条例第6条第1項の規定による確認を受けたいので、次のとおり申請します。</t>
    <phoneticPr fontId="1"/>
  </si>
  <si>
    <t>上記の排水設備の計画について、確認しました。</t>
    <phoneticPr fontId="1"/>
  </si>
  <si>
    <t>←船橋市下水道台帳（※１）で排除方式を調べ、記入</t>
    <rPh sb="1" eb="3">
      <t>フナバシ</t>
    </rPh>
    <rPh sb="3" eb="4">
      <t>シ</t>
    </rPh>
    <rPh sb="4" eb="7">
      <t>ゲスイドウ</t>
    </rPh>
    <rPh sb="7" eb="9">
      <t>ダイチョウ</t>
    </rPh>
    <rPh sb="14" eb="18">
      <t>ハイジョホウシキ</t>
    </rPh>
    <rPh sb="19" eb="20">
      <t>シラ</t>
    </rPh>
    <rPh sb="22" eb="24">
      <t>キニュウ</t>
    </rPh>
    <phoneticPr fontId="1"/>
  </si>
  <si>
    <t>←設置区分（※２）を記入</t>
    <rPh sb="1" eb="5">
      <t>セッチクブン</t>
    </rPh>
    <rPh sb="10" eb="12">
      <t>キニュウ</t>
    </rPh>
    <phoneticPr fontId="1"/>
  </si>
  <si>
    <t>（※２）設置区分</t>
    <rPh sb="4" eb="8">
      <t>セッチクブン</t>
    </rPh>
    <phoneticPr fontId="1"/>
  </si>
  <si>
    <t>（※１）船橋市下水道台帳の確認方法について</t>
    <rPh sb="4" eb="7">
      <t>フナバシシ</t>
    </rPh>
    <rPh sb="7" eb="12">
      <t>ゲスイドウダイチョウ</t>
    </rPh>
    <rPh sb="13" eb="17">
      <t>カクニンホウホウ</t>
    </rPh>
    <phoneticPr fontId="1"/>
  </si>
  <si>
    <t>・船橋市役所5階下水道河川管理課窓口（https://www.city.funabashi.lg.jp/faq/machi/gesui/004/p010894.html）</t>
    <phoneticPr fontId="1"/>
  </si>
  <si>
    <t>・いきいきふれあいマップ（https://webgis.alandis.jp/funabashi12/sewer/portal/gesui/index.html）</t>
    <phoneticPr fontId="1"/>
  </si>
  <si>
    <t>切替　浄化槽を廃止し直接放流にする工事に伴う排水設備工事、汲み取り便所を水洗便所に改造し直接放流にする工事に伴う排水設備工事</t>
    <rPh sb="0" eb="2">
      <t>キリカエ</t>
    </rPh>
    <rPh sb="29" eb="30">
      <t>ク</t>
    </rPh>
    <rPh sb="31" eb="32">
      <t>ト</t>
    </rPh>
    <rPh sb="33" eb="35">
      <t>ベンジョ</t>
    </rPh>
    <rPh sb="36" eb="40">
      <t>スイセンベンジョ</t>
    </rPh>
    <rPh sb="41" eb="43">
      <t>カイゾウ</t>
    </rPh>
    <rPh sb="44" eb="48">
      <t>チョクセツホウリュウ</t>
    </rPh>
    <rPh sb="51" eb="53">
      <t>コウジ</t>
    </rPh>
    <rPh sb="54" eb="55">
      <t>トモナ</t>
    </rPh>
    <rPh sb="56" eb="62">
      <t>ハイスイセツビコウジ</t>
    </rPh>
    <phoneticPr fontId="1"/>
  </si>
  <si>
    <t>新設　建物の新築や建て替え等に伴い、排水設備を新たに設置すること</t>
    <rPh sb="0" eb="2">
      <t>シンセツ</t>
    </rPh>
    <rPh sb="3" eb="5">
      <t>タテモノ</t>
    </rPh>
    <rPh sb="6" eb="8">
      <t>シンチク</t>
    </rPh>
    <rPh sb="9" eb="10">
      <t>タ</t>
    </rPh>
    <rPh sb="11" eb="12">
      <t>カ</t>
    </rPh>
    <rPh sb="13" eb="14">
      <t>トウ</t>
    </rPh>
    <rPh sb="15" eb="16">
      <t>トモナ</t>
    </rPh>
    <rPh sb="18" eb="20">
      <t>ハイスイ</t>
    </rPh>
    <rPh sb="20" eb="22">
      <t>セツビ</t>
    </rPh>
    <rPh sb="23" eb="24">
      <t>アラ</t>
    </rPh>
    <rPh sb="26" eb="28">
      <t>セッチ</t>
    </rPh>
    <phoneticPr fontId="1"/>
  </si>
  <si>
    <t>増設　既存の排水設備に追加して、衛生器具や雨どい等を設置すること</t>
    <rPh sb="0" eb="2">
      <t>ゾウセツ</t>
    </rPh>
    <phoneticPr fontId="1"/>
  </si>
  <si>
    <t>改築</t>
    <rPh sb="0" eb="2">
      <t>カイチク</t>
    </rPh>
    <phoneticPr fontId="1"/>
  </si>
  <si>
    <t>改築　増設の場合を除いて、排水設備の移設や排水経路の変更、衛生器具等の種
別の変更などを行うこと</t>
    <rPh sb="0" eb="2">
      <t>カイチク</t>
    </rPh>
    <phoneticPr fontId="1"/>
  </si>
  <si>
    <t>使用区分（汚水種類）</t>
    <rPh sb="0" eb="2">
      <t>シヨウ</t>
    </rPh>
    <rPh sb="2" eb="4">
      <t>クブン</t>
    </rPh>
    <rPh sb="5" eb="7">
      <t>オスイ</t>
    </rPh>
    <rPh sb="7" eb="9">
      <t>シュルイ</t>
    </rPh>
    <phoneticPr fontId="1"/>
  </si>
  <si>
    <r>
      <t xml:space="preserve">1日平均排水量
</t>
    </r>
    <r>
      <rPr>
        <sz val="11"/>
        <rFont val="ＭＳ Ｐゴシック"/>
        <family val="3"/>
        <charset val="128"/>
        <scheme val="minor"/>
      </rPr>
      <t>（工場・事業所等の場</t>
    </r>
    <r>
      <rPr>
        <sz val="12"/>
        <rFont val="ＭＳ Ｐゴシック"/>
        <family val="3"/>
        <charset val="128"/>
        <scheme val="minor"/>
      </rPr>
      <t>合）</t>
    </r>
    <rPh sb="1" eb="2">
      <t>ニチ</t>
    </rPh>
    <rPh sb="2" eb="4">
      <t>ヘイキン</t>
    </rPh>
    <rPh sb="4" eb="6">
      <t>ハイスイ</t>
    </rPh>
    <rPh sb="6" eb="7">
      <t>リョウ</t>
    </rPh>
    <phoneticPr fontId="1"/>
  </si>
  <si>
    <t>入力チェック用</t>
    <rPh sb="0" eb="2">
      <t>ニュウリョク</t>
    </rPh>
    <rPh sb="6" eb="7">
      <t>ヨウ</t>
    </rPh>
    <phoneticPr fontId="1"/>
  </si>
  <si>
    <t>←使用水の種類を記入(その他：工業用水　など)</t>
    <rPh sb="1" eb="4">
      <t>シヨウスイ</t>
    </rPh>
    <rPh sb="5" eb="7">
      <t>シュルイ</t>
    </rPh>
    <rPh sb="8" eb="10">
      <t>キニュウ</t>
    </rPh>
    <rPh sb="13" eb="14">
      <t>タ</t>
    </rPh>
    <rPh sb="15" eb="19">
      <t>コウギョウヨウスイ</t>
    </rPh>
    <phoneticPr fontId="1"/>
  </si>
  <si>
    <t>←使用区分を記入（生活排水：専用住宅、共同住宅、事務所など）(事業排水：工場、病院など)</t>
    <rPh sb="1" eb="5">
      <t>シヨウクブン</t>
    </rPh>
    <rPh sb="6" eb="8">
      <t>キニュウ</t>
    </rPh>
    <rPh sb="9" eb="13">
      <t>セイカツハイスイ</t>
    </rPh>
    <rPh sb="14" eb="18">
      <t>センヨウジュウタク</t>
    </rPh>
    <rPh sb="19" eb="23">
      <t>キョウドウジュウタク</t>
    </rPh>
    <rPh sb="24" eb="27">
      <t>ジムショ</t>
    </rPh>
    <rPh sb="31" eb="35">
      <t>ジギョウハイスイ</t>
    </rPh>
    <rPh sb="36" eb="38">
      <t>コウジョウ</t>
    </rPh>
    <rPh sb="39" eb="41">
      <t>ビョウイン</t>
    </rPh>
    <phoneticPr fontId="1"/>
  </si>
  <si>
    <t>←申請年月日（窓口持参日or郵送日）を記入。</t>
    <rPh sb="1" eb="6">
      <t>シンセイネンガッピ</t>
    </rPh>
    <rPh sb="7" eb="12">
      <t>マドグチジサンビ</t>
    </rPh>
    <rPh sb="14" eb="16">
      <t>ユウソウ</t>
    </rPh>
    <rPh sb="16" eb="17">
      <t>ビ</t>
    </rPh>
    <rPh sb="19" eb="21">
      <t>キニュウ</t>
    </rPh>
    <phoneticPr fontId="1"/>
  </si>
  <si>
    <t>営業日外</t>
    <rPh sb="0" eb="3">
      <t>エイギョウビ</t>
    </rPh>
    <rPh sb="3" eb="4">
      <t>ガイ</t>
    </rPh>
    <phoneticPr fontId="18"/>
  </si>
  <si>
    <t>日付</t>
    <rPh sb="0" eb="2">
      <t>ヒヅケ</t>
    </rPh>
    <phoneticPr fontId="18"/>
  </si>
  <si>
    <t>年末</t>
    <rPh sb="0" eb="2">
      <t>ネンマツ</t>
    </rPh>
    <phoneticPr fontId="20"/>
  </si>
  <si>
    <t>年始</t>
    <rPh sb="0" eb="2">
      <t>ネンシ</t>
    </rPh>
    <phoneticPr fontId="18"/>
  </si>
  <si>
    <t>成人の日</t>
  </si>
  <si>
    <t>建国記念の日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</si>
  <si>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</si>
  <si>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</si>
  <si>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</si>
  <si>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</si>
  <si>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</si>
  <si>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</si>
  <si>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</si>
  <si>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</si>
  <si>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</si>
  <si>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</si>
  <si>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</si>
  <si>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</si>
  <si>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</si>
  <si>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年始</t>
    <rPh sb="0" eb="2">
      <t>ネンシ</t>
    </rPh>
    <phoneticPr fontId="20"/>
  </si>
  <si>
    <t>←着工予定日を記入。市の確認年月日（審査に、市の収受日から10営業日を要します）より前に着工希望の場合、下水道総務課窓口での協議が必要です</t>
    <rPh sb="1" eb="6">
      <t>チャッコウヨテイビ</t>
    </rPh>
    <rPh sb="7" eb="9">
      <t>キニュウ</t>
    </rPh>
    <rPh sb="10" eb="11">
      <t>シ</t>
    </rPh>
    <rPh sb="12" eb="17">
      <t>カクニンネンガッピ</t>
    </rPh>
    <rPh sb="18" eb="20">
      <t>シンサ</t>
    </rPh>
    <rPh sb="22" eb="23">
      <t>シ</t>
    </rPh>
    <rPh sb="24" eb="27">
      <t>シュウジュビ</t>
    </rPh>
    <rPh sb="31" eb="34">
      <t>エイギョウビ</t>
    </rPh>
    <rPh sb="35" eb="36">
      <t>ヨウ</t>
    </rPh>
    <rPh sb="42" eb="43">
      <t>マエ</t>
    </rPh>
    <rPh sb="44" eb="48">
      <t>チャッコウキボウ</t>
    </rPh>
    <rPh sb="49" eb="51">
      <t>バアイ</t>
    </rPh>
    <rPh sb="52" eb="58">
      <t>ゲスイドウソウムカ</t>
    </rPh>
    <rPh sb="58" eb="60">
      <t>マドグチ</t>
    </rPh>
    <rPh sb="62" eb="64">
      <t>キョウギ</t>
    </rPh>
    <rPh sb="65" eb="67">
      <t>ヒツヨウ</t>
    </rPh>
    <phoneticPr fontId="1"/>
  </si>
  <si>
    <t>年</t>
    <rPh sb="0" eb="1">
      <t>ネン</t>
    </rPh>
    <phoneticPr fontId="1"/>
  </si>
  <si>
    <t>月</t>
    <rPh sb="0" eb="1">
      <t>ガツ</t>
    </rPh>
    <phoneticPr fontId="1"/>
  </si>
  <si>
    <t>切替</t>
  </si>
  <si>
    <t>日</t>
    <rPh sb="0" eb="1">
      <t>ニチ</t>
    </rPh>
    <phoneticPr fontId="1"/>
  </si>
  <si>
    <t>令和</t>
  </si>
  <si>
    <t>令和</t>
    <rPh sb="0" eb="2">
      <t>レイワ</t>
    </rPh>
    <phoneticPr fontId="1"/>
  </si>
  <si>
    <t>入力チェック標示用_関数</t>
    <rPh sb="0" eb="2">
      <t>ニュウリョク</t>
    </rPh>
    <rPh sb="6" eb="8">
      <t>ヒョウジ</t>
    </rPh>
    <rPh sb="8" eb="9">
      <t>ヨウ</t>
    </rPh>
    <rPh sb="10" eb="12">
      <t>カンスウ</t>
    </rPh>
    <phoneticPr fontId="1"/>
  </si>
  <si>
    <t>新・増・改築・切替　　使用　　　世帯　　</t>
    <rPh sb="4" eb="6">
      <t>カイチク</t>
    </rPh>
    <phoneticPr fontId="1"/>
  </si>
  <si>
    <t>新・増・改築・切替　　使用　　　世帯　　</t>
    <rPh sb="4" eb="6">
      <t>カイチク</t>
    </rPh>
    <phoneticPr fontId="1"/>
  </si>
  <si>
    <t>西［行・臨］・高［宮・谷］・津［三・田］</t>
    <rPh sb="16" eb="17">
      <t>サン</t>
    </rPh>
    <rPh sb="18" eb="19">
      <t>タ</t>
    </rPh>
    <phoneticPr fontId="1"/>
  </si>
  <si>
    <t>←船橋市下水道台帳（※１）で供用開始年月日を調べ、記入。処理区域外（※３）の流入可否については関係部署と協議すること</t>
    <rPh sb="1" eb="3">
      <t>フナバシ</t>
    </rPh>
    <rPh sb="3" eb="4">
      <t>シ</t>
    </rPh>
    <rPh sb="4" eb="7">
      <t>ゲスイドウ</t>
    </rPh>
    <rPh sb="7" eb="9">
      <t>ダイチョウ</t>
    </rPh>
    <rPh sb="14" eb="16">
      <t>キョウヨウ</t>
    </rPh>
    <rPh sb="16" eb="18">
      <t>カイシ</t>
    </rPh>
    <rPh sb="18" eb="21">
      <t>ネンガッピ</t>
    </rPh>
    <rPh sb="22" eb="23">
      <t>シラ</t>
    </rPh>
    <rPh sb="25" eb="27">
      <t>キニュウ</t>
    </rPh>
    <rPh sb="28" eb="33">
      <t>ショリクイキガイ</t>
    </rPh>
    <rPh sb="38" eb="42">
      <t>リュウニュウカヒ</t>
    </rPh>
    <rPh sb="47" eb="51">
      <t>カンケイブショ</t>
    </rPh>
    <rPh sb="52" eb="54">
      <t>キョウギ</t>
    </rPh>
    <phoneticPr fontId="1"/>
  </si>
  <si>
    <t>・下水道台帳上、未供用区域（無着色）　⇒　下水道河川管理課_区域外流入に関する協議</t>
    <rPh sb="1" eb="7">
      <t>ゲスイドウダイチョウジョウ</t>
    </rPh>
    <rPh sb="8" eb="13">
      <t>ミキョウヨウクイキ</t>
    </rPh>
    <rPh sb="14" eb="17">
      <t>ムチャクショク</t>
    </rPh>
    <rPh sb="21" eb="24">
      <t>ゲスイドウ</t>
    </rPh>
    <rPh sb="24" eb="26">
      <t>カセン</t>
    </rPh>
    <rPh sb="26" eb="28">
      <t>カンリ</t>
    </rPh>
    <rPh sb="28" eb="29">
      <t>カ</t>
    </rPh>
    <rPh sb="30" eb="33">
      <t>クイキガイ</t>
    </rPh>
    <rPh sb="33" eb="35">
      <t>リュウニュウ</t>
    </rPh>
    <rPh sb="36" eb="37">
      <t>カン</t>
    </rPh>
    <rPh sb="39" eb="41">
      <t>キョウギ</t>
    </rPh>
    <phoneticPr fontId="1"/>
  </si>
  <si>
    <t>・下水道台帳上、未供用区域（黄色）＆市で公共汚水桝設置工事を行わない　⇒　下水道河川管理課_下水道管等施設工事施工承認申請による協議</t>
    <rPh sb="1" eb="7">
      <t>ゲスイドウダイチョウジョウ</t>
    </rPh>
    <rPh sb="8" eb="13">
      <t>ミキョウヨウクイキ</t>
    </rPh>
    <rPh sb="14" eb="16">
      <t>キイロ</t>
    </rPh>
    <rPh sb="18" eb="19">
      <t>シ</t>
    </rPh>
    <rPh sb="20" eb="25">
      <t>コウキョウオスイマス</t>
    </rPh>
    <rPh sb="25" eb="29">
      <t>セッチコウジ</t>
    </rPh>
    <rPh sb="30" eb="31">
      <t>オコナ</t>
    </rPh>
    <rPh sb="37" eb="45">
      <t>ゲスイドウカセンカンリカ</t>
    </rPh>
    <rPh sb="46" eb="49">
      <t>ゲスイドウ</t>
    </rPh>
    <rPh sb="49" eb="50">
      <t>カン</t>
    </rPh>
    <rPh sb="50" eb="51">
      <t>トウ</t>
    </rPh>
    <rPh sb="51" eb="53">
      <t>シセツ</t>
    </rPh>
    <rPh sb="53" eb="55">
      <t>コウジ</t>
    </rPh>
    <rPh sb="55" eb="57">
      <t>セコウ</t>
    </rPh>
    <rPh sb="57" eb="59">
      <t>ショウニン</t>
    </rPh>
    <rPh sb="59" eb="61">
      <t>シンセイ</t>
    </rPh>
    <rPh sb="64" eb="66">
      <t>キョウギ</t>
    </rPh>
    <phoneticPr fontId="1"/>
  </si>
  <si>
    <t>・市の公共汚水桝設置工事が完了しているが、供用開始がされていないもの　⇒　下水道建設課_流入可否協議</t>
    <rPh sb="1" eb="2">
      <t>シ</t>
    </rPh>
    <rPh sb="3" eb="8">
      <t>コウキョウオスイマス</t>
    </rPh>
    <rPh sb="8" eb="12">
      <t>セッチコウジ</t>
    </rPh>
    <rPh sb="13" eb="15">
      <t>カンリョウ</t>
    </rPh>
    <rPh sb="21" eb="25">
      <t>キョウヨウカイシ</t>
    </rPh>
    <rPh sb="37" eb="43">
      <t>ゲスイドウケンセツカ</t>
    </rPh>
    <rPh sb="44" eb="48">
      <t>リュウニュウカヒ</t>
    </rPh>
    <rPh sb="48" eb="50">
      <t>キョウギ</t>
    </rPh>
    <phoneticPr fontId="1"/>
  </si>
  <si>
    <t>（※３）処理区域外　下水道台帳上、供用開始年月日が空欄の場合、“処理区域外”にチェックを入れてください。また、流入に関しては下記協議が必要です</t>
    <rPh sb="4" eb="9">
      <t>ショリクイキガイ</t>
    </rPh>
    <rPh sb="10" eb="15">
      <t>ゲスイドウダイチョウ</t>
    </rPh>
    <rPh sb="15" eb="16">
      <t>ジョウ</t>
    </rPh>
    <rPh sb="17" eb="24">
      <t>キョウヨウカイシネンガッピ</t>
    </rPh>
    <rPh sb="25" eb="27">
      <t>クウラン</t>
    </rPh>
    <rPh sb="28" eb="30">
      <t>バアイ</t>
    </rPh>
    <rPh sb="32" eb="37">
      <t>ショリクイキガイ</t>
    </rPh>
    <rPh sb="44" eb="45">
      <t>イ</t>
    </rPh>
    <rPh sb="55" eb="57">
      <t>リュウニュウ</t>
    </rPh>
    <rPh sb="58" eb="59">
      <t>カン</t>
    </rPh>
    <rPh sb="62" eb="64">
      <t>カキ</t>
    </rPh>
    <rPh sb="64" eb="66">
      <t>キョウギ</t>
    </rPh>
    <rPh sb="67" eb="6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</si>
</sst>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
  </numFmts>
  <fonts count="21"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8"/>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theme="1"/>
      <name val="ＭＳ Ｐゴシック"/>
      <family val="2"/>
      <charset val="128"/>
      <scheme val="minor"/>
    </font>
    <font>
      <sz val="14"/>
      <name val="ＭＳ Ｐゴシック"/>
      <family val="3"/>
      <charset val="128"/>
      <scheme val="minor"/>
    </font>
    <font>
      <sz val="11"/>
      <color rgb="FF262626"/>
      <name val="游ゴシック"/>
      <family val="3"/>
      <charset val="128"/>
    </font>
    <font>
      <sz val="10"/>
      <color rgb="FF262626"/>
      <name val="Wingdings"/>
      <charset val="2"/>
    </font>
    <font>
      <sz val="7"/>
      <color rgb="FF262626"/>
      <name val="Times New Roman"/>
      <family val="1"/>
    </font>
    <font>
      <sz val="10"/>
      <color rgb="FF262626"/>
      <name val="游ゴシック"/>
      <family val="3"/>
      <charset val="128"/>
    </font>
    <font>
      <sz val="10"/>
      <color rgb="FF404040"/>
      <name val="游ゴシック"/>
      <family val="3"/>
      <charset val="128"/>
    </font>
    <font>
      <sz val="14"/>
      <color rgb="FF222222"/>
      <name val="メイリオ"/>
      <family val="3"/>
      <charset val="128"/>
    </font>
    <font>
      <sz val="16"/>
      <name val="ＭＳ Ｐゴシック"/>
      <family val="3"/>
      <charset val="128"/>
      <scheme val="minor"/>
    </font>
    <font>
      <sz val="14"/>
      <color theme="1"/>
      <name val="ＭＳ Ｐゴシック"/>
      <family val="3"/>
      <charset val="128"/>
    </font>
    <font>
      <u/>
      <sz val="11"/>
      <color theme="10"/>
      <name val="ＭＳ Ｐゴシック"/>
      <family val="2"/>
      <scheme val="minor"/>
    </font>
    <font>
      <sz val="11"/>
      <color theme="1"/>
      <name val="ＭＳ Ｐゴシック"/>
      <family val="3"/>
      <charset val="128"/>
    </font>
    <font>
      <sz val="6"/>
      <name val="ＭＳ Ｐゴシック"/>
      <family val="2"/>
      <charset val="128"/>
    </font>
    <font>
      <sz val="11"/>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none">
        <fgColor rgb="FFBFBFBF"/>
        <bgColor indexed="64"/>
      </patternFill>
    </fill>
    <fill>
      <patternFill patternType="none">
        <fgColor rgb="FFBFBFBF"/>
      </patternFill>
    </fill>
  </fills>
  <borders count="18">
    <border>
      <left/>
      <right/>
      <top/>
      <bottom/>
      <diagonal/>
    </border>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2" borderId="1"/>
    <xf numFmtId="0" fontId="6" fillId="3" borderId="6">
      <alignment vertical="center"/>
    </xf>
    <xf numFmtId="0" fontId="16" fillId="0" borderId="0" applyNumberFormat="0" applyFill="0" applyBorder="0" applyAlignment="0" applyProtection="0"/>
  </cellStyleXfs>
  <cellXfs count="119">
    <xf numFmtId="0" fontId="0" fillId="0" borderId="0" xfId="0"/>
    <xf numFmtId="0" fontId="4" fillId="3" borderId="6" xfId="2" applyFont="1">
      <alignment vertical="center"/>
    </xf>
    <xf numFmtId="0" fontId="5" fillId="3" borderId="6" xfId="2" applyFont="1">
      <alignment vertical="center"/>
    </xf>
    <xf numFmtId="0" fontId="5" fillId="3" borderId="6" xfId="2" applyFont="1" applyBorder="1" applyAlignment="1">
      <alignment vertical="center"/>
    </xf>
    <xf numFmtId="0" fontId="4" fillId="3" borderId="8" xfId="2" applyFont="1" applyBorder="1">
      <alignment vertical="center"/>
    </xf>
    <xf numFmtId="0" fontId="7" fillId="3" borderId="6" xfId="2" applyFont="1">
      <alignment vertical="center"/>
    </xf>
    <xf numFmtId="0" fontId="3" fillId="3" borderId="6" xfId="2" applyFont="1">
      <alignment vertical="center"/>
    </xf>
    <xf numFmtId="0" fontId="7" fillId="3" borderId="6" xfId="2" applyFont="1" applyAlignment="1">
      <alignment vertical="center"/>
    </xf>
    <xf numFmtId="0" fontId="4" fillId="3" borderId="6" xfId="2" applyFont="1" applyAlignment="1">
      <alignment vertical="center"/>
    </xf>
    <xf numFmtId="0" fontId="5" fillId="3" borderId="9" xfId="2" applyFont="1" applyBorder="1" applyAlignment="1">
      <alignment vertical="center"/>
    </xf>
    <xf numFmtId="176" fontId="5" fillId="3" borderId="9" xfId="2" applyNumberFormat="1" applyFont="1" applyBorder="1" applyAlignment="1">
      <alignment vertical="center"/>
    </xf>
    <xf numFmtId="0" fontId="5" fillId="3" borderId="8" xfId="2" applyFont="1" applyBorder="1" applyAlignment="1">
      <alignment vertical="center"/>
    </xf>
    <xf numFmtId="0" fontId="5" fillId="3" borderId="11" xfId="2" applyFont="1" applyBorder="1" applyAlignment="1">
      <alignment vertical="center"/>
    </xf>
    <xf numFmtId="0" fontId="5" fillId="3" borderId="4" xfId="2" applyFont="1" applyBorder="1" applyAlignment="1">
      <alignment vertical="center"/>
    </xf>
    <xf numFmtId="0" fontId="5" fillId="3" borderId="13" xfId="2" applyFont="1" applyBorder="1" applyAlignment="1">
      <alignment vertical="center"/>
    </xf>
    <xf numFmtId="0" fontId="4" fillId="3" borderId="9" xfId="2" applyFont="1" applyBorder="1">
      <alignment vertical="center"/>
    </xf>
    <xf numFmtId="176" fontId="5" fillId="3" borderId="8" xfId="2" applyNumberFormat="1" applyFont="1" applyBorder="1" applyAlignment="1">
      <alignment vertical="center"/>
    </xf>
    <xf numFmtId="176" fontId="5" fillId="3" borderId="4" xfId="2" applyNumberFormat="1" applyFont="1" applyBorder="1" applyAlignment="1">
      <alignment vertical="center"/>
    </xf>
    <xf numFmtId="0" fontId="5" fillId="3" borderId="7" xfId="2" applyFont="1" applyBorder="1" applyAlignment="1">
      <alignment vertical="center"/>
    </xf>
    <xf numFmtId="176" fontId="5" fillId="3" borderId="7" xfId="2" applyNumberFormat="1" applyFont="1" applyBorder="1" applyAlignment="1">
      <alignment vertical="center"/>
    </xf>
    <xf numFmtId="176" fontId="5" fillId="3" borderId="11" xfId="2" applyNumberFormat="1" applyFont="1" applyBorder="1" applyAlignment="1">
      <alignment vertical="center"/>
    </xf>
    <xf numFmtId="176" fontId="5" fillId="3" borderId="13" xfId="2" applyNumberFormat="1" applyFont="1" applyBorder="1" applyAlignment="1">
      <alignment vertical="center"/>
    </xf>
    <xf numFmtId="0" fontId="5" fillId="3" borderId="10" xfId="2" applyFont="1" applyBorder="1" applyAlignment="1">
      <alignment horizontal="left" vertical="center" indent="1"/>
    </xf>
    <xf numFmtId="176" fontId="5" fillId="3" borderId="10" xfId="2" applyNumberFormat="1" applyFont="1" applyBorder="1" applyAlignment="1">
      <alignment horizontal="left" vertical="center" indent="1"/>
    </xf>
    <xf numFmtId="0" fontId="5" fillId="3" borderId="12" xfId="2" applyFont="1" applyBorder="1" applyAlignment="1">
      <alignment horizontal="left" vertical="center" indent="1"/>
    </xf>
    <xf numFmtId="0" fontId="5" fillId="3" borderId="5" xfId="2" applyFont="1" applyBorder="1" applyAlignment="1">
      <alignment horizontal="left" vertical="center" indent="1"/>
    </xf>
    <xf numFmtId="0" fontId="5" fillId="3" borderId="2" xfId="2" applyFont="1" applyBorder="1" applyAlignment="1">
      <alignment horizontal="left" vertical="center" indent="1"/>
    </xf>
    <xf numFmtId="0" fontId="13" fillId="0" borderId="0" xfId="0" applyFont="1"/>
    <xf numFmtId="176" fontId="5" fillId="3" borderId="9" xfId="2" applyNumberFormat="1" applyFont="1" applyBorder="1" applyAlignment="1">
      <alignment horizontal="center" vertical="center"/>
    </xf>
    <xf numFmtId="0" fontId="5" fillId="3" borderId="7" xfId="2" applyFont="1" applyBorder="1" applyAlignment="1">
      <alignment horizontal="right" vertical="center"/>
    </xf>
    <xf numFmtId="0" fontId="5" fillId="3" borderId="9" xfId="2" applyFont="1" applyBorder="1" applyAlignment="1">
      <alignment horizontal="right" vertical="center"/>
    </xf>
    <xf numFmtId="0" fontId="5" fillId="3" borderId="4" xfId="2" applyFont="1" applyBorder="1" applyAlignment="1">
      <alignment horizontal="right" vertical="center"/>
    </xf>
    <xf numFmtId="0" fontId="7" fillId="3" borderId="6" xfId="2" applyFont="1" applyAlignment="1">
      <alignment horizontal="left" vertical="center" indent="1"/>
    </xf>
    <xf numFmtId="0" fontId="5" fillId="3" borderId="6" xfId="2" applyFont="1" applyAlignment="1">
      <alignment horizontal="left" vertical="center" indent="1"/>
    </xf>
    <xf numFmtId="0" fontId="16" fillId="3" borderId="6" xfId="3" applyFill="1" applyBorder="1" applyAlignment="1">
      <alignment vertical="center"/>
    </xf>
    <xf numFmtId="0" fontId="4" fillId="3" borderId="17" xfId="2" applyFont="1" applyBorder="1">
      <alignment vertical="center"/>
    </xf>
    <xf numFmtId="176" fontId="5" fillId="3" borderId="5" xfId="2" applyNumberFormat="1" applyFont="1" applyBorder="1" applyAlignment="1">
      <alignment horizontal="left" vertical="center" indent="1"/>
    </xf>
    <xf numFmtId="176" fontId="5" fillId="3" borderId="8" xfId="2" applyNumberFormat="1" applyFont="1" applyBorder="1" applyAlignment="1">
      <alignment horizontal="left" vertical="center" indent="1"/>
    </xf>
    <xf numFmtId="14" fontId="4" fillId="3" borderId="6" xfId="2" applyNumberFormat="1" applyFont="1">
      <alignment vertical="center"/>
    </xf>
    <xf numFmtId="176" fontId="5" fillId="3" borderId="9" xfId="2" applyNumberFormat="1" applyFont="1" applyBorder="1" applyAlignment="1">
      <alignment horizontal="left" vertical="center" indent="1"/>
    </xf>
    <xf numFmtId="0" fontId="5" fillId="3" borderId="4" xfId="2" applyFont="1" applyBorder="1" applyAlignment="1">
      <alignment horizontal="left" vertical="center"/>
    </xf>
    <xf numFmtId="0" fontId="5" fillId="3" borderId="8" xfId="2" applyFont="1" applyBorder="1" applyAlignment="1">
      <alignment horizontal="center" vertical="center"/>
    </xf>
    <xf numFmtId="0" fontId="5" fillId="3" borderId="4" xfId="2" applyFont="1" applyBorder="1" applyAlignment="1">
      <alignment horizontal="center" vertical="center"/>
    </xf>
    <xf numFmtId="0" fontId="5" fillId="3" borderId="9" xfId="2" applyFont="1" applyBorder="1" applyAlignment="1">
      <alignment horizontal="center" vertical="center"/>
    </xf>
    <xf numFmtId="0" fontId="15" fillId="0" borderId="6" xfId="0" applyFont="1" applyBorder="1" applyAlignment="1">
      <alignment horizontal="left" vertical="top" wrapText="1"/>
    </xf>
    <xf numFmtId="0" fontId="7" fillId="3" borderId="6" xfId="2" applyFont="1" applyAlignment="1">
      <alignment horizontal="left" vertical="center"/>
    </xf>
    <xf numFmtId="0" fontId="17" fillId="0" borderId="17" xfId="0" applyFont="1" applyBorder="1" applyAlignment="1">
      <alignment vertical="center"/>
    </xf>
    <xf numFmtId="14" fontId="0" fillId="0" borderId="17" xfId="0" applyNumberFormat="1" applyBorder="1" applyAlignment="1">
      <alignment vertical="center"/>
    </xf>
    <xf numFmtId="0" fontId="19" fillId="3" borderId="17" xfId="1" applyFont="1" applyFill="1" applyBorder="1" applyAlignment="1">
      <alignment vertical="center"/>
    </xf>
    <xf numFmtId="0" fontId="4" fillId="3" borderId="6" xfId="2" applyFont="1" applyProtection="1">
      <alignment vertical="center"/>
      <protection locked="0"/>
    </xf>
    <xf numFmtId="0" fontId="5" fillId="3" borderId="9" xfId="2" applyFont="1" applyBorder="1" applyProtection="1">
      <alignment vertical="center"/>
      <protection locked="0"/>
    </xf>
    <xf numFmtId="0" fontId="5" fillId="3" borderId="9" xfId="2" applyNumberFormat="1" applyFont="1" applyBorder="1" applyAlignment="1" applyProtection="1">
      <alignment vertical="center"/>
      <protection locked="0"/>
    </xf>
    <xf numFmtId="0" fontId="5" fillId="3" borderId="4" xfId="2" applyFont="1" applyBorder="1" applyAlignment="1" applyProtection="1">
      <alignment vertical="center"/>
      <protection locked="0"/>
    </xf>
    <xf numFmtId="0" fontId="5" fillId="3" borderId="8" xfId="2" applyNumberFormat="1" applyFont="1" applyBorder="1" applyProtection="1">
      <alignment vertical="center"/>
      <protection locked="0"/>
    </xf>
    <xf numFmtId="0" fontId="5" fillId="3" borderId="4" xfId="2" applyNumberFormat="1" applyFont="1" applyBorder="1" applyProtection="1">
      <alignment vertical="center"/>
      <protection locked="0"/>
    </xf>
    <xf numFmtId="0" fontId="5" fillId="3" borderId="8" xfId="2" applyNumberFormat="1" applyFont="1" applyBorder="1" applyAlignment="1" applyProtection="1">
      <alignment vertical="center"/>
      <protection locked="0"/>
    </xf>
    <xf numFmtId="0" fontId="5" fillId="3" borderId="4" xfId="2" applyNumberFormat="1" applyFont="1" applyBorder="1" applyAlignment="1" applyProtection="1">
      <alignment vertical="center"/>
      <protection locked="0"/>
    </xf>
    <xf numFmtId="176" fontId="5" fillId="3" borderId="11" xfId="2" applyNumberFormat="1" applyFont="1" applyBorder="1" applyAlignment="1">
      <alignment horizontal="left" vertical="center" indent="1"/>
    </xf>
    <xf numFmtId="0" fontId="4" fillId="3" borderId="11" xfId="2" applyFont="1" applyBorder="1">
      <alignment vertical="center"/>
    </xf>
    <xf numFmtId="176" fontId="5" fillId="3" borderId="8" xfId="2" applyNumberFormat="1" applyFont="1" applyBorder="1" applyAlignment="1" applyProtection="1">
      <alignment horizontal="right" vertical="center"/>
      <protection locked="0"/>
    </xf>
    <xf numFmtId="176" fontId="5" fillId="3" borderId="4" xfId="2" applyNumberFormat="1" applyFont="1" applyBorder="1" applyAlignment="1" applyProtection="1">
      <alignment horizontal="right" vertical="center"/>
      <protection locked="0"/>
    </xf>
    <xf numFmtId="0" fontId="5" fillId="3" borderId="6" xfId="2" applyNumberFormat="1" applyFont="1" applyBorder="1" applyAlignment="1" applyProtection="1">
      <alignment horizontal="right" vertical="center"/>
      <protection locked="0"/>
    </xf>
    <xf numFmtId="176" fontId="5" fillId="3" borderId="9" xfId="2" applyNumberFormat="1" applyFont="1" applyBorder="1" applyAlignment="1" applyProtection="1">
      <alignment horizontal="right" vertical="center"/>
      <protection locked="0"/>
    </xf>
    <xf numFmtId="0" fontId="5" fillId="3" borderId="9" xfId="2" applyFont="1" applyBorder="1" applyAlignment="1">
      <alignment horizontal="center" vertical="center"/>
    </xf>
    <xf numFmtId="0" fontId="15" fillId="0" borderId="6" xfId="0" applyFont="1" applyBorder="1" applyAlignment="1">
      <alignment horizontal="left" vertical="top" wrapText="1"/>
    </xf>
    <xf numFmtId="0" fontId="5" fillId="3" borderId="4" xfId="2" applyFont="1" applyBorder="1" applyAlignment="1">
      <alignment horizontal="center" vertical="center"/>
    </xf>
    <xf numFmtId="0" fontId="5" fillId="3" borderId="8" xfId="2" applyFont="1" applyBorder="1" applyAlignment="1">
      <alignment horizontal="center" vertical="center"/>
    </xf>
    <xf numFmtId="0" fontId="4" fillId="3" borderId="6" xfId="2" applyFont="1" applyBorder="1">
      <alignment vertical="center"/>
    </xf>
    <xf numFmtId="0" fontId="4" fillId="3" borderId="3" xfId="2" applyFont="1" applyBorder="1">
      <alignment vertical="center"/>
    </xf>
    <xf numFmtId="0" fontId="4" fillId="3" borderId="3" xfId="2" applyFont="1" applyBorder="1" applyAlignment="1">
      <alignment vertical="center"/>
    </xf>
    <xf numFmtId="14" fontId="4" fillId="3" borderId="6" xfId="2" applyNumberFormat="1" applyFont="1" applyProtection="1">
      <alignment vertical="center"/>
      <protection locked="0"/>
    </xf>
    <xf numFmtId="176" fontId="5" fillId="3" borderId="6" xfId="2" applyNumberFormat="1" applyFont="1" applyAlignment="1">
      <alignment horizontal="right" vertical="center"/>
    </xf>
    <xf numFmtId="0" fontId="4" fillId="3" borderId="6" xfId="2" applyFont="1" applyAlignment="1" applyProtection="1">
      <alignment horizontal="left" vertical="center"/>
      <protection locked="0"/>
    </xf>
    <xf numFmtId="0" fontId="4" fillId="3" borderId="6" xfId="2" applyFont="1" applyAlignment="1" applyProtection="1">
      <alignment horizontal="right" vertical="center" wrapText="1"/>
      <protection locked="0"/>
    </xf>
    <xf numFmtId="0" fontId="5" fillId="3" borderId="8" xfId="2" applyFont="1" applyBorder="1" applyAlignment="1">
      <alignment horizontal="center" vertical="center"/>
    </xf>
    <xf numFmtId="0" fontId="4" fillId="3" borderId="17" xfId="2" applyFont="1" applyBorder="1" applyAlignment="1">
      <alignment horizontal="left" vertical="center"/>
    </xf>
    <xf numFmtId="0" fontId="4" fillId="3" borderId="3" xfId="2" applyFont="1" applyBorder="1" applyAlignment="1">
      <alignment horizontal="center" vertical="center"/>
    </xf>
    <xf numFmtId="0" fontId="5" fillId="3" borderId="6" xfId="2" applyFont="1" applyBorder="1" applyAlignment="1" applyProtection="1">
      <alignment horizontal="left" vertical="center"/>
      <protection locked="0"/>
    </xf>
    <xf numFmtId="0" fontId="5" fillId="3" borderId="3" xfId="2" applyFont="1" applyBorder="1" applyAlignment="1" applyProtection="1">
      <alignment horizontal="left" vertical="center"/>
      <protection locked="0"/>
    </xf>
    <xf numFmtId="0" fontId="5" fillId="3" borderId="4" xfId="2" applyFont="1" applyBorder="1" applyAlignment="1" applyProtection="1">
      <alignment horizontal="left" vertical="center"/>
      <protection locked="0"/>
    </xf>
    <xf numFmtId="0" fontId="5" fillId="3" borderId="13" xfId="2" applyFont="1" applyBorder="1" applyAlignment="1" applyProtection="1">
      <alignment horizontal="left" vertical="center"/>
      <protection locked="0"/>
    </xf>
    <xf numFmtId="0" fontId="4" fillId="3" borderId="3" xfId="2" applyFont="1" applyBorder="1" applyAlignment="1">
      <alignment horizontal="left" vertical="center"/>
    </xf>
    <xf numFmtId="0" fontId="5" fillId="3" borderId="10" xfId="2" applyFont="1" applyBorder="1" applyAlignment="1" applyProtection="1">
      <alignment horizontal="right" vertical="center" indent="2"/>
      <protection locked="0"/>
    </xf>
    <xf numFmtId="0" fontId="5" fillId="3" borderId="9" xfId="2" applyFont="1" applyBorder="1" applyAlignment="1" applyProtection="1">
      <alignment horizontal="right" vertical="center" indent="2"/>
      <protection locked="0"/>
    </xf>
    <xf numFmtId="0" fontId="5" fillId="3" borderId="4" xfId="2" applyFont="1" applyBorder="1" applyAlignment="1" applyProtection="1">
      <alignment horizontal="left" vertical="center" indent="2"/>
      <protection locked="0"/>
    </xf>
    <xf numFmtId="0" fontId="5" fillId="3" borderId="13" xfId="2" applyFont="1" applyBorder="1" applyAlignment="1" applyProtection="1">
      <alignment horizontal="left" vertical="center" indent="2"/>
      <protection locked="0"/>
    </xf>
    <xf numFmtId="0" fontId="5" fillId="3" borderId="8" xfId="2" applyFont="1" applyBorder="1" applyAlignment="1" applyProtection="1">
      <alignment horizontal="center" vertical="center"/>
      <protection locked="0"/>
    </xf>
    <xf numFmtId="0" fontId="5" fillId="3" borderId="12" xfId="2" applyFont="1" applyBorder="1" applyAlignment="1">
      <alignment horizontal="center" vertical="center"/>
    </xf>
    <xf numFmtId="0" fontId="5" fillId="3" borderId="4" xfId="2" applyFont="1" applyBorder="1" applyAlignment="1">
      <alignment horizontal="center" vertical="center"/>
    </xf>
    <xf numFmtId="0" fontId="5" fillId="3" borderId="9" xfId="2" applyFont="1" applyBorder="1" applyAlignment="1">
      <alignment horizontal="left" vertical="center"/>
    </xf>
    <xf numFmtId="0" fontId="5" fillId="3" borderId="9" xfId="2" applyFont="1" applyBorder="1" applyAlignment="1" applyProtection="1">
      <alignment horizontal="left" vertical="center"/>
      <protection locked="0"/>
    </xf>
    <xf numFmtId="0" fontId="12" fillId="0" borderId="2" xfId="0" applyFont="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13" xfId="0" applyFont="1" applyBorder="1" applyAlignment="1">
      <alignment horizontal="left" vertical="center"/>
    </xf>
    <xf numFmtId="0" fontId="9" fillId="0" borderId="12" xfId="0" applyFont="1" applyBorder="1" applyAlignment="1">
      <alignment horizontal="left" vertical="center"/>
    </xf>
    <xf numFmtId="0" fontId="9" fillId="0" borderId="4" xfId="0" applyFont="1" applyBorder="1" applyAlignment="1">
      <alignment horizontal="left" vertical="center"/>
    </xf>
    <xf numFmtId="0" fontId="9"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center"/>
    </xf>
    <xf numFmtId="0" fontId="5" fillId="3" borderId="9" xfId="2" applyFont="1" applyBorder="1" applyAlignment="1">
      <alignment horizontal="center" vertical="center"/>
    </xf>
    <xf numFmtId="0" fontId="5" fillId="3" borderId="10" xfId="2" applyFont="1" applyBorder="1" applyAlignment="1">
      <alignment horizontal="center" vertical="center"/>
    </xf>
    <xf numFmtId="0" fontId="5" fillId="3" borderId="7" xfId="2" applyFont="1" applyBorder="1" applyAlignment="1">
      <alignment horizontal="center" vertical="center"/>
    </xf>
    <xf numFmtId="0" fontId="14" fillId="3" borderId="6" xfId="2" applyFont="1" applyAlignment="1">
      <alignment horizontal="center" vertical="center"/>
    </xf>
    <xf numFmtId="0" fontId="15" fillId="0" borderId="6" xfId="0" applyFont="1" applyBorder="1" applyAlignment="1">
      <alignment horizontal="left" vertical="top" wrapText="1"/>
    </xf>
    <xf numFmtId="0" fontId="7" fillId="3" borderId="6" xfId="2" applyFont="1" applyAlignment="1" applyProtection="1">
      <alignment horizontal="left" vertical="center"/>
      <protection locked="0"/>
    </xf>
    <xf numFmtId="0" fontId="5" fillId="3" borderId="7" xfId="2" applyFont="1" applyBorder="1" applyAlignment="1" applyProtection="1">
      <alignment horizontal="left" vertical="center"/>
      <protection locked="0"/>
    </xf>
    <xf numFmtId="0" fontId="5" fillId="3" borderId="10" xfId="2" applyFont="1" applyBorder="1" applyAlignment="1">
      <alignment horizontal="center" vertical="center" wrapText="1"/>
    </xf>
    <xf numFmtId="0" fontId="5" fillId="3" borderId="9" xfId="2" applyFont="1" applyBorder="1" applyAlignment="1">
      <alignment horizontal="center" vertical="center" wrapText="1"/>
    </xf>
    <xf numFmtId="0" fontId="5" fillId="3" borderId="7" xfId="2" applyFont="1" applyBorder="1" applyAlignment="1">
      <alignment horizontal="center"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X$17" lockText="1" noThreeD="1"/>
</file>

<file path=xl/ctrlProps/ctrlProp2.xml><?xml version="1.0" encoding="utf-8"?>
<formControlPr xmlns="http://schemas.microsoft.com/office/spreadsheetml/2009/9/main" objectType="CheckBox" fmlaLink="$W$17" lockText="1" noThreeD="1"/>
</file>

<file path=xl/ctrlProps/ctrlProp3.xml><?xml version="1.0" encoding="utf-8"?>
<formControlPr xmlns="http://schemas.microsoft.com/office/spreadsheetml/2009/9/main" objectType="CheckBox" fmlaLink="$V$17" lockText="1" noThreeD="1"/>
</file>

<file path=xl/ctrlProps/ctrlProp4.xml><?xml version="1.0" encoding="utf-8"?>
<formControlPr xmlns="http://schemas.microsoft.com/office/spreadsheetml/2009/9/main" objectType="CheckBox" fmlaLink="$V$18" lockText="1" noThreeD="1"/>
</file>

<file path=xl/ctrlProps/ctrlProp5.xml><?xml version="1.0" encoding="utf-8"?>
<formControlPr xmlns="http://schemas.microsoft.com/office/spreadsheetml/2009/9/main" objectType="CheckBox" fmlaLink="$W$18" lockText="1" noThreeD="1"/>
</file>

<file path=xl/ctrlProps/ctrlProp6.xml><?xml version="1.0" encoding="utf-8"?>
<formControlPr xmlns="http://schemas.microsoft.com/office/spreadsheetml/2009/9/main" objectType="CheckBox" fmlaLink="$X$24" lockText="1" noThreeD="1"/>
</file>

<file path=xl/ctrlProps/ctrlProp7.xml><?xml version="1.0" encoding="utf-8"?>
<formControlPr xmlns="http://schemas.microsoft.com/office/spreadsheetml/2009/9/main" objectType="CheckBox" fmlaLink="$W$24" lockText="1" noThreeD="1"/>
</file>

<file path=xl/ctrlProps/ctrlProp8.xml><?xml version="1.0" encoding="utf-8"?>
<formControlPr xmlns="http://schemas.microsoft.com/office/spreadsheetml/2009/9/main" objectType="CheckBox" fmlaLink="$V$24" lockText="1" noThreeD="1"/>
</file>

<file path=xl/ctrlProps/ctrlProp9.xml><?xml version="1.0" encoding="utf-8"?>
<formControlPr xmlns="http://schemas.microsoft.com/office/spreadsheetml/2009/9/main" objectType="CheckBox" fmlaLink="$V$13" lockText="1" noThreeD="1"/>
</file>

<file path=xl/ctrlProps/ctrlProp10.xml><?xml version="1.0" encoding="utf-8"?>
<formControlPr xmlns="http://schemas.microsoft.com/office/spreadsheetml/2009/9/main" objectType="CheckBox" fmlaLink="$W$13" lockText="1" noThreeD="1"/>
</file>

<file path=xl/ctrlProps/ctrlProp11.xml><?xml version="1.0" encoding="utf-8"?>
<formControlPr xmlns="http://schemas.microsoft.com/office/spreadsheetml/2009/9/main" objectType="CheckBox" fmlaLink="$V$14" lockText="1" noThreeD="1"/>
</file>

<file path=xl/ctrlProps/ctrlProp12.xml><?xml version="1.0" encoding="utf-8"?>
<formControlPr xmlns="http://schemas.microsoft.com/office/spreadsheetml/2009/9/main" objectType="CheckBox" fmlaLink="$W$14" lockText="1" noThreeD="1"/>
</file>

<file path=xl/ctrlProps/ctrlProp13.xml><?xml version="1.0" encoding="utf-8"?>
<formControlPr xmlns="http://schemas.microsoft.com/office/spreadsheetml/2009/9/main" objectType="CheckBox" fmlaLink="$X$14" lockText="1" noThreeD="1"/>
</file>

<file path=xl/ctrlProps/ctrlProp14.xml><?xml version="1.0" encoding="utf-8"?>
<formControlPr xmlns="http://schemas.microsoft.com/office/spreadsheetml/2009/9/main" objectType="CheckBox" fmlaLink="$V$15" lockText="1" noThreeD="1"/>
</file>

<file path=xl/ctrlProps/ctrlProp15.xml><?xml version="1.0" encoding="utf-8"?>
<formControlPr xmlns="http://schemas.microsoft.com/office/spreadsheetml/2009/9/main" objectType="CheckBox" fmlaLink="$W$15" lockText="1" noThreeD="1"/>
</file>

<file path=xl/ctrlProps/ctrlProp16.xml><?xml version="1.0" encoding="utf-8"?>
<formControlPr xmlns="http://schemas.microsoft.com/office/spreadsheetml/2009/9/main" objectType="CheckBox" fmlaLink="$X$15" lockText="1" noThreeD="1"/>
</file>

<file path=xl/ctrlProps/ctrlProp17.xml><?xml version="1.0" encoding="utf-8"?>
<formControlPr xmlns="http://schemas.microsoft.com/office/spreadsheetml/2009/9/main" objectType="CheckBox" fmlaLink="$Y$15"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142875</xdr:colOff>
          <xdr:row>16</xdr:row>
          <xdr:rowOff>104775</xdr:rowOff>
        </xdr:from>
        <xdr:to>
          <xdr:col>12</xdr:col>
          <xdr:colOff>381000</xdr:colOff>
          <xdr:row>16</xdr:row>
          <xdr:rowOff>342900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16</xdr:row>
          <xdr:rowOff>104775</xdr:rowOff>
        </xdr:from>
        <xdr:to>
          <xdr:col>8</xdr:col>
          <xdr:colOff>381000</xdr:colOff>
          <xdr:row>16</xdr:row>
          <xdr:rowOff>342900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16</xdr:row>
          <xdr:rowOff>104775</xdr:rowOff>
        </xdr:from>
        <xdr:to>
          <xdr:col>4</xdr:col>
          <xdr:colOff>381000</xdr:colOff>
          <xdr:row>16</xdr:row>
          <xdr:rowOff>342900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17</xdr:row>
          <xdr:rowOff>104775</xdr:rowOff>
        </xdr:from>
        <xdr:to>
          <xdr:col>4</xdr:col>
          <xdr:colOff>381000</xdr:colOff>
          <xdr:row>17</xdr:row>
          <xdr:rowOff>342900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17</xdr:row>
          <xdr:rowOff>104775</xdr:rowOff>
        </xdr:from>
        <xdr:to>
          <xdr:col>12</xdr:col>
          <xdr:colOff>381000</xdr:colOff>
          <xdr:row>17</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23</xdr:row>
          <xdr:rowOff>104775</xdr:rowOff>
        </xdr:from>
        <xdr:to>
          <xdr:col>12</xdr:col>
          <xdr:colOff>381000</xdr:colOff>
          <xdr:row>23</xdr:row>
          <xdr:rowOff>342900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104775</xdr:rowOff>
        </xdr:from>
        <xdr:to>
          <xdr:col>8</xdr:col>
          <xdr:colOff>381000</xdr:colOff>
          <xdr:row>23</xdr:row>
          <xdr:rowOff>342900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23</xdr:row>
          <xdr:rowOff>104775</xdr:rowOff>
        </xdr:from>
        <xdr:to>
          <xdr:col>4</xdr:col>
          <xdr:colOff>381000</xdr:colOff>
          <xdr:row>23</xdr:row>
          <xdr:rowOff>342900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xdr:row>
          <xdr:rowOff>104775</xdr:rowOff>
        </xdr:from>
        <xdr:to>
          <xdr:col>4</xdr:col>
          <xdr:colOff>381000</xdr:colOff>
          <xdr:row>12</xdr:row>
          <xdr:rowOff>342900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12</xdr:row>
          <xdr:rowOff>104775</xdr:rowOff>
        </xdr:from>
        <xdr:to>
          <xdr:col>13</xdr:col>
          <xdr:colOff>381000</xdr:colOff>
          <xdr:row>12</xdr:row>
          <xdr:rowOff>342900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13</xdr:row>
          <xdr:rowOff>104775</xdr:rowOff>
        </xdr:from>
        <xdr:to>
          <xdr:col>4</xdr:col>
          <xdr:colOff>381000</xdr:colOff>
          <xdr:row>13</xdr:row>
          <xdr:rowOff>342900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104775</xdr:rowOff>
        </xdr:from>
        <xdr:to>
          <xdr:col>8</xdr:col>
          <xdr:colOff>381000</xdr:colOff>
          <xdr:row>13</xdr:row>
          <xdr:rowOff>342900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13</xdr:row>
          <xdr:rowOff>104775</xdr:rowOff>
        </xdr:from>
        <xdr:to>
          <xdr:col>12</xdr:col>
          <xdr:colOff>381000</xdr:colOff>
          <xdr:row>13</xdr:row>
          <xdr:rowOff>342900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14</xdr:row>
          <xdr:rowOff>104775</xdr:rowOff>
        </xdr:from>
        <xdr:to>
          <xdr:col>4</xdr:col>
          <xdr:colOff>381000</xdr:colOff>
          <xdr:row>14</xdr:row>
          <xdr:rowOff>342900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14</xdr:row>
          <xdr:rowOff>104775</xdr:rowOff>
        </xdr:from>
        <xdr:to>
          <xdr:col>8</xdr:col>
          <xdr:colOff>381000</xdr:colOff>
          <xdr:row>14</xdr:row>
          <xdr:rowOff>342900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14</xdr:row>
          <xdr:rowOff>104775</xdr:rowOff>
        </xdr:from>
        <xdr:to>
          <xdr:col>12</xdr:col>
          <xdr:colOff>381000</xdr:colOff>
          <xdr:row>14</xdr:row>
          <xdr:rowOff>342900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14</xdr:row>
          <xdr:rowOff>76200</xdr:rowOff>
        </xdr:from>
        <xdr:to>
          <xdr:col>18</xdr:col>
          <xdr:colOff>152400</xdr:colOff>
          <xdr:row>14</xdr:row>
          <xdr:rowOff>314325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142875</xdr:colOff>
          <xdr:row>16</xdr:row>
          <xdr:rowOff>104775</xdr:rowOff>
        </xdr:from>
        <xdr:to>
          <xdr:col>12</xdr:col>
          <xdr:colOff>381000</xdr:colOff>
          <xdr:row>16</xdr:row>
          <xdr:rowOff>342900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16</xdr:row>
          <xdr:rowOff>104775</xdr:rowOff>
        </xdr:from>
        <xdr:to>
          <xdr:col>8</xdr:col>
          <xdr:colOff>381000</xdr:colOff>
          <xdr:row>16</xdr:row>
          <xdr:rowOff>342900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16</xdr:row>
          <xdr:rowOff>104775</xdr:rowOff>
        </xdr:from>
        <xdr:to>
          <xdr:col>4</xdr:col>
          <xdr:colOff>381000</xdr:colOff>
          <xdr:row>16</xdr:row>
          <xdr:rowOff>342900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17</xdr:row>
          <xdr:rowOff>104775</xdr:rowOff>
        </xdr:from>
        <xdr:to>
          <xdr:col>4</xdr:col>
          <xdr:colOff>381000</xdr:colOff>
          <xdr:row>17</xdr:row>
          <xdr:rowOff>342900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17</xdr:row>
          <xdr:rowOff>104775</xdr:rowOff>
        </xdr:from>
        <xdr:to>
          <xdr:col>12</xdr:col>
          <xdr:colOff>381000</xdr:colOff>
          <xdr:row>17</xdr:row>
          <xdr:rowOff>342900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23</xdr:row>
          <xdr:rowOff>104775</xdr:rowOff>
        </xdr:from>
        <xdr:to>
          <xdr:col>12</xdr:col>
          <xdr:colOff>381000</xdr:colOff>
          <xdr:row>23</xdr:row>
          <xdr:rowOff>342900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104775</xdr:rowOff>
        </xdr:from>
        <xdr:to>
          <xdr:col>8</xdr:col>
          <xdr:colOff>381000</xdr:colOff>
          <xdr:row>23</xdr:row>
          <xdr:rowOff>342900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23</xdr:row>
          <xdr:rowOff>104775</xdr:rowOff>
        </xdr:from>
        <xdr:to>
          <xdr:col>4</xdr:col>
          <xdr:colOff>381000</xdr:colOff>
          <xdr:row>23</xdr:row>
          <xdr:rowOff>342900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xdr:row>
          <xdr:rowOff>104775</xdr:rowOff>
        </xdr:from>
        <xdr:to>
          <xdr:col>4</xdr:col>
          <xdr:colOff>381000</xdr:colOff>
          <xdr:row>12</xdr:row>
          <xdr:rowOff>342900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12</xdr:row>
          <xdr:rowOff>104775</xdr:rowOff>
        </xdr:from>
        <xdr:to>
          <xdr:col>13</xdr:col>
          <xdr:colOff>381000</xdr:colOff>
          <xdr:row>12</xdr:row>
          <xdr:rowOff>342900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13</xdr:row>
          <xdr:rowOff>104775</xdr:rowOff>
        </xdr:from>
        <xdr:to>
          <xdr:col>4</xdr:col>
          <xdr:colOff>381000</xdr:colOff>
          <xdr:row>13</xdr:row>
          <xdr:rowOff>342900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104775</xdr:rowOff>
        </xdr:from>
        <xdr:to>
          <xdr:col>8</xdr:col>
          <xdr:colOff>381000</xdr:colOff>
          <xdr:row>13</xdr:row>
          <xdr:rowOff>342900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13</xdr:row>
          <xdr:rowOff>104775</xdr:rowOff>
        </xdr:from>
        <xdr:to>
          <xdr:col>12</xdr:col>
          <xdr:colOff>381000</xdr:colOff>
          <xdr:row>13</xdr:row>
          <xdr:rowOff>342900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14</xdr:row>
          <xdr:rowOff>104775</xdr:rowOff>
        </xdr:from>
        <xdr:to>
          <xdr:col>4</xdr:col>
          <xdr:colOff>381000</xdr:colOff>
          <xdr:row>14</xdr:row>
          <xdr:rowOff>342900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14</xdr:row>
          <xdr:rowOff>104775</xdr:rowOff>
        </xdr:from>
        <xdr:to>
          <xdr:col>8</xdr:col>
          <xdr:colOff>381000</xdr:colOff>
          <xdr:row>14</xdr:row>
          <xdr:rowOff>342900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14</xdr:row>
          <xdr:rowOff>104775</xdr:rowOff>
        </xdr:from>
        <xdr:to>
          <xdr:col>12</xdr:col>
          <xdr:colOff>381000</xdr:colOff>
          <xdr:row>14</xdr:row>
          <xdr:rowOff>342900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14</xdr:row>
          <xdr:rowOff>76200</xdr:rowOff>
        </xdr:from>
        <xdr:to>
          <xdr:col>18</xdr:col>
          <xdr:colOff>152400</xdr:colOff>
          <xdr:row>14</xdr:row>
          <xdr:rowOff>314325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hyperlink" Target="https://www.city.funabashi.lg.jp/shisei/jouhoukoukai/005/p043390.html" TargetMode="External"/><Relationship Id="rId21" Type="http://schemas.openxmlformats.org/officeDocument/2006/relationships/ctrlProp" Target="../ctrlProps/ctrlProp13.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2" Type="http://schemas.openxmlformats.org/officeDocument/2006/relationships/hyperlink" Target="https://webgis.alandis.jp/funabashi12/sewer/portal/gesui/index.html" TargetMode="External"/><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https://www.city.funabashi.lg.jp/faq/machi/gesui/004/p010894.html"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24" Type="http://schemas.openxmlformats.org/officeDocument/2006/relationships/ctrlProp" Target="../ctrlProps/ctrlProp16.xml"/><Relationship Id="rId5" Type="http://schemas.openxmlformats.org/officeDocument/2006/relationships/hyperlink" Target="https://www.city.funabashi.lg.jp/machi/gesui/004/p022406.html" TargetMode="External"/><Relationship Id="rId15" Type="http://schemas.openxmlformats.org/officeDocument/2006/relationships/ctrlProp" Target="../ctrlProps/ctrlProp7.xml"/><Relationship Id="rId23" Type="http://schemas.openxmlformats.org/officeDocument/2006/relationships/ctrlProp" Target="../ctrlProps/ctrlProp15.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hyperlink" Target="https://www.city.funabashi.lg.jp/machi/gesui/004/p013946.html"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hyperlink" Target="https://www.city.funabashi.lg.jp/shisei/jouhoukoukai/005/p043390.html" TargetMode="External"/><Relationship Id="rId21" Type="http://schemas.openxmlformats.org/officeDocument/2006/relationships/ctrlProp" Target="../ctrlProps/ctrlProp30.xml"/><Relationship Id="rId7" Type="http://schemas.openxmlformats.org/officeDocument/2006/relationships/drawing" Target="../drawings/drawing2.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hyperlink" Target="https://webgis.alandis.jp/funabashi12/sewer/portal/gesui/index.html" TargetMode="Externa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hyperlink" Target="https://www.city.funabashi.lg.jp/faq/machi/gesui/004/p010894.html" TargetMode="External"/><Relationship Id="rId6" Type="http://schemas.openxmlformats.org/officeDocument/2006/relationships/printerSettings" Target="../printerSettings/printerSettings2.bin"/><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hyperlink" Target="https://www.city.funabashi.lg.jp/machi/gesui/004/p022406.html" TargetMode="Externa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hyperlink" Target="https://www.city.funabashi.lg.jp/machi/gesui/004/p013946.html" TargetMode="Externa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47"/>
  <sheetViews>
    <sheetView tabSelected="1" view="pageBreakPreview" zoomScale="70" zoomScaleNormal="80" zoomScaleSheetLayoutView="70" workbookViewId="0"/>
  </sheetViews>
  <sheetFormatPr defaultRowHeight="13.5" x14ac:dyDescent="0.15"/>
  <cols>
    <col min="1" max="15" width="6.5" style="1" customWidth="1" collapsed="1"/>
    <col min="16" max="17" width="3.25" style="1" customWidth="1"/>
    <col min="18" max="18" width="3.25" style="1" customWidth="1" collapsed="1"/>
    <col min="19" max="19" width="3.25" style="1" customWidth="1"/>
    <col min="20" max="20" width="3.25" style="1" customWidth="1" collapsed="1"/>
    <col min="21" max="21" width="3.25" style="1" customWidth="1"/>
    <col min="22" max="22" width="10.125" style="1" hidden="1" customWidth="1" collapsed="1"/>
    <col min="23" max="25" width="10.125" style="1" hidden="1" customWidth="1"/>
    <col min="26" max="26" width="25.625" style="1" hidden="1" customWidth="1"/>
    <col min="27" max="27" width="25.625" style="1" customWidth="1"/>
    <col min="28" max="28" width="136.375" style="1" bestFit="1" customWidth="1" collapsed="1"/>
    <col min="29" max="29" width="5" style="1" customWidth="1" collapsed="1"/>
    <col min="30" max="31" width="12.875" style="1" hidden="1" customWidth="1" collapsed="1"/>
    <col min="32" max="36" width="5" style="1" customWidth="1" collapsed="1"/>
    <col min="37" max="37" width="9" style="1" collapsed="1"/>
    <col min="38" max="38" width="8.75" style="1" customWidth="1" collapsed="1"/>
    <col min="39" max="40" width="9.125" style="1" customWidth="1" collapsed="1"/>
    <col min="41" max="41" width="9" style="1" collapsed="1"/>
    <col min="42" max="43" width="9" style="1"/>
    <col min="44" max="16384" width="9" style="1" collapsed="1"/>
  </cols>
  <sheetData>
    <row r="1" spans="1:40" x14ac:dyDescent="0.15">
      <c r="A1" s="1" t="s">
        <v>7</v>
      </c>
    </row>
    <row r="2" spans="1:40" s="6" customFormat="1" ht="21" x14ac:dyDescent="0.15">
      <c r="A2" s="112" t="s">
        <v>8</v>
      </c>
      <c r="B2" s="112"/>
      <c r="C2" s="112"/>
      <c r="D2" s="112"/>
      <c r="E2" s="112"/>
      <c r="F2" s="112"/>
      <c r="G2" s="112"/>
      <c r="H2" s="112"/>
      <c r="I2" s="112"/>
      <c r="J2" s="112"/>
      <c r="K2" s="112"/>
      <c r="L2" s="112"/>
      <c r="M2" s="112"/>
      <c r="N2" s="112"/>
      <c r="O2" s="112"/>
      <c r="P2" s="112"/>
      <c r="Q2" s="112"/>
      <c r="R2" s="112"/>
      <c r="S2" s="112"/>
      <c r="T2" s="112"/>
      <c r="U2" s="112"/>
      <c r="Z2" s="2" t="s">
        <v>119</v>
      </c>
      <c r="AA2" s="2" t="s">
        <v>88</v>
      </c>
    </row>
    <row r="3" spans="1:40" ht="24" customHeight="1" x14ac:dyDescent="0.15">
      <c r="N3" s="61" t="s">
        <v>118</v>
      </c>
      <c r="O3" s="73"/>
      <c r="P3" s="73"/>
      <c r="Q3" s="1" t="s">
        <v>113</v>
      </c>
      <c r="R3" s="49"/>
      <c r="S3" s="1" t="s">
        <v>114</v>
      </c>
      <c r="T3" s="49"/>
      <c r="U3" s="1" t="s">
        <v>116</v>
      </c>
      <c r="V3" s="38" t="str">
        <f ca="1">IF(Z3="未入力","未入力",DATE(IF(N3="令和",O3+2018,O3),R3,T3))</f>
        <v>未入力</v>
      </c>
      <c r="Z3" s="68" t="str">
        <f ca="1">IF(O3="","未入力",IF(R3="","未入力",IF(T3="","未入力",IF(N3="令和",IF(DATE(O3+2018,R3,T3)-TODAY()&lt;0,"過去日",""),IF(O3&lt;100,"元号未設定？_N3セル",IF(DATE(O3,R3,T3)-TODAY()&lt;0,"過去日",""))))))</f>
        <v>未入力</v>
      </c>
      <c r="AA3" s="35" t="str">
        <f ca="1">Z3</f>
        <v>未入力</v>
      </c>
      <c r="AB3" s="1" t="s">
        <v>91</v>
      </c>
      <c r="AD3" s="46" t="s">
        <v>92</v>
      </c>
      <c r="AE3" s="47" t="s">
        <v>93</v>
      </c>
      <c r="AK3" s="71"/>
      <c r="AL3" s="71"/>
      <c r="AM3" s="71"/>
      <c r="AN3" s="71"/>
    </row>
    <row r="4" spans="1:40" ht="24" customHeight="1" x14ac:dyDescent="0.15">
      <c r="B4" s="2" t="s">
        <v>9</v>
      </c>
      <c r="V4" s="38"/>
      <c r="Z4" s="67"/>
      <c r="AD4" s="48" t="s">
        <v>94</v>
      </c>
      <c r="AE4" s="47" t="e">
        <f ca="1">DATE(YEAR(V3)-1,12,29)</f>
        <v>#VALUE!</v>
      </c>
    </row>
    <row r="5" spans="1:40" ht="42" customHeight="1" x14ac:dyDescent="0.15">
      <c r="H5" s="7" t="s">
        <v>3</v>
      </c>
      <c r="J5" s="72"/>
      <c r="K5" s="72"/>
      <c r="L5" s="72"/>
      <c r="M5" s="72"/>
      <c r="N5" s="72"/>
      <c r="O5" s="72"/>
      <c r="P5" s="72"/>
      <c r="Q5" s="72"/>
      <c r="R5" s="72"/>
      <c r="S5" s="72"/>
      <c r="T5" s="72"/>
      <c r="U5" s="72"/>
      <c r="Z5" s="68" t="str">
        <f>IF(J5="","未入力","")</f>
        <v>未入力</v>
      </c>
      <c r="AA5" s="35" t="str">
        <f>Z5</f>
        <v>未入力</v>
      </c>
      <c r="AB5" s="1" t="s">
        <v>54</v>
      </c>
      <c r="AD5" s="48" t="s">
        <v>94</v>
      </c>
      <c r="AE5" s="47" t="e">
        <f ca="1">DATE(YEAR(V3)-1,12,30)</f>
        <v>#VALUE!</v>
      </c>
    </row>
    <row r="6" spans="1:40" ht="42" customHeight="1" x14ac:dyDescent="0.15">
      <c r="H6" s="7" t="s">
        <v>1</v>
      </c>
      <c r="J6" s="72"/>
      <c r="K6" s="72"/>
      <c r="L6" s="72"/>
      <c r="M6" s="72"/>
      <c r="N6" s="72"/>
      <c r="O6" s="72"/>
      <c r="P6" s="72"/>
      <c r="Q6" s="72"/>
      <c r="R6" s="72"/>
      <c r="S6" s="72"/>
      <c r="T6" s="72"/>
      <c r="U6" s="72"/>
      <c r="Z6" s="68" t="str">
        <f>IF(J6="","未入力","")</f>
        <v>未入力</v>
      </c>
      <c r="AA6" s="35" t="str">
        <f>Z6</f>
        <v>未入力</v>
      </c>
      <c r="AB6" s="8" t="s">
        <v>55</v>
      </c>
      <c r="AD6" s="48" t="s">
        <v>94</v>
      </c>
      <c r="AE6" s="47" t="e">
        <f ca="1">DATE(YEAR(V3)-1,12,31)</f>
        <v>#VALUE!</v>
      </c>
    </row>
    <row r="7" spans="1:40" ht="21" customHeight="1" x14ac:dyDescent="0.15">
      <c r="H7" s="1" t="s">
        <v>4</v>
      </c>
      <c r="Z7" s="67"/>
      <c r="AD7" s="48" t="s">
        <v>95</v>
      </c>
      <c r="AE7" s="47" t="e">
        <f ca="1">DATE(YEAR(V3),1,1)</f>
        <v>#VALUE!</v>
      </c>
    </row>
    <row r="8" spans="1:40" ht="23.25" customHeight="1" x14ac:dyDescent="0.15">
      <c r="H8" s="5" t="s">
        <v>5</v>
      </c>
      <c r="J8" s="114"/>
      <c r="K8" s="114"/>
      <c r="L8" s="114"/>
      <c r="M8" s="114"/>
      <c r="N8" s="114"/>
      <c r="O8" s="114"/>
      <c r="P8" s="114"/>
      <c r="Q8" s="114"/>
      <c r="R8" s="114"/>
      <c r="S8" s="114"/>
      <c r="T8" s="114"/>
      <c r="U8" s="45"/>
      <c r="Z8" s="68" t="str">
        <f>IF(J8="","未入力","")</f>
        <v>未入力</v>
      </c>
      <c r="AA8" s="35" t="str">
        <f>Z8</f>
        <v>未入力</v>
      </c>
      <c r="AB8" s="8" t="s">
        <v>56</v>
      </c>
      <c r="AD8" s="48" t="s">
        <v>95</v>
      </c>
      <c r="AE8" s="47" t="e">
        <f ca="1">DATE(YEAR(V3),1,2)</f>
        <v>#VALUE!</v>
      </c>
    </row>
    <row r="9" spans="1:40" x14ac:dyDescent="0.15">
      <c r="Z9" s="67"/>
      <c r="AD9" s="48" t="s">
        <v>95</v>
      </c>
      <c r="AE9" s="47" t="e">
        <f ca="1">DATE(YEAR(V3),1,3)</f>
        <v>#VALUE!</v>
      </c>
    </row>
    <row r="10" spans="1:40" ht="36.75" customHeight="1" x14ac:dyDescent="0.15">
      <c r="A10" s="113" t="s">
        <v>73</v>
      </c>
      <c r="B10" s="113"/>
      <c r="C10" s="113"/>
      <c r="D10" s="113"/>
      <c r="E10" s="113"/>
      <c r="F10" s="113"/>
      <c r="G10" s="113"/>
      <c r="H10" s="113"/>
      <c r="I10" s="113"/>
      <c r="J10" s="113"/>
      <c r="K10" s="113"/>
      <c r="L10" s="113"/>
      <c r="M10" s="113"/>
      <c r="N10" s="113"/>
      <c r="O10" s="113"/>
      <c r="P10" s="113"/>
      <c r="Q10" s="113"/>
      <c r="R10" s="113"/>
      <c r="S10" s="113"/>
      <c r="T10" s="113"/>
      <c r="U10" s="113"/>
      <c r="Z10" s="67"/>
      <c r="AD10" s="48" t="s">
        <v>96</v>
      </c>
      <c r="AE10" s="47" t="e">
        <f ca="1">DATE(YEAR(V3),1,14-WEEKDAY(DATE(YEAR(V3),1,0),3))</f>
        <v>#VALUE!</v>
      </c>
    </row>
    <row r="11" spans="1:40" ht="7.5" customHeight="1" x14ac:dyDescent="0.15">
      <c r="A11" s="44"/>
      <c r="B11" s="44"/>
      <c r="C11" s="44"/>
      <c r="D11" s="44"/>
      <c r="E11" s="44"/>
      <c r="F11" s="44"/>
      <c r="G11" s="44"/>
      <c r="H11" s="44"/>
      <c r="I11" s="44"/>
      <c r="J11" s="44"/>
      <c r="K11" s="44"/>
      <c r="L11" s="44"/>
      <c r="M11" s="44"/>
      <c r="N11" s="44"/>
      <c r="O11" s="44"/>
      <c r="P11" s="44"/>
      <c r="Q11" s="44"/>
      <c r="R11" s="44"/>
      <c r="S11" s="44"/>
      <c r="T11" s="44"/>
      <c r="U11" s="44"/>
      <c r="Z11" s="67"/>
      <c r="AD11" s="48" t="e">
        <f ca="1">IF(AE10=AE11,"","振替休日")</f>
        <v>#VALUE!</v>
      </c>
      <c r="AE11" s="47" t="e">
        <f ca="1">IF(MOD(AE10,7)=1,AE10+1,AE10)</f>
        <v>#VALUE!</v>
      </c>
    </row>
    <row r="12" spans="1:40" ht="33" customHeight="1" x14ac:dyDescent="0.15">
      <c r="A12" s="110" t="s">
        <v>0</v>
      </c>
      <c r="B12" s="109"/>
      <c r="C12" s="109"/>
      <c r="D12" s="111"/>
      <c r="E12" s="22" t="s">
        <v>24</v>
      </c>
      <c r="F12" s="9"/>
      <c r="G12" s="90"/>
      <c r="H12" s="90"/>
      <c r="I12" s="90"/>
      <c r="J12" s="90"/>
      <c r="K12" s="90"/>
      <c r="L12" s="90"/>
      <c r="M12" s="90"/>
      <c r="N12" s="90"/>
      <c r="O12" s="90"/>
      <c r="P12" s="90"/>
      <c r="Q12" s="90"/>
      <c r="R12" s="90"/>
      <c r="S12" s="90"/>
      <c r="T12" s="90"/>
      <c r="U12" s="115"/>
      <c r="Z12" s="68" t="str">
        <f>IF(G12="","未入力","")</f>
        <v>未入力</v>
      </c>
      <c r="AA12" s="35" t="str">
        <f>Z12</f>
        <v>未入力</v>
      </c>
      <c r="AB12" s="1" t="s">
        <v>72</v>
      </c>
      <c r="AD12" s="48" t="s">
        <v>97</v>
      </c>
      <c r="AE12" s="47" t="e">
        <f ca="1">DATE(YEAR(V3),2,11)</f>
        <v>#VALUE!</v>
      </c>
    </row>
    <row r="13" spans="1:40" ht="33" customHeight="1" x14ac:dyDescent="0.15">
      <c r="A13" s="110" t="s">
        <v>10</v>
      </c>
      <c r="B13" s="109"/>
      <c r="C13" s="109"/>
      <c r="D13" s="111"/>
      <c r="E13" s="23"/>
      <c r="F13" s="62"/>
      <c r="G13" s="50"/>
      <c r="H13" s="10" t="s">
        <v>41</v>
      </c>
      <c r="I13" s="51"/>
      <c r="J13" s="10" t="s">
        <v>51</v>
      </c>
      <c r="K13" s="51"/>
      <c r="L13" s="10" t="s">
        <v>50</v>
      </c>
      <c r="M13" s="28" t="s">
        <v>33</v>
      </c>
      <c r="N13" s="39"/>
      <c r="O13" s="10" t="s">
        <v>49</v>
      </c>
      <c r="P13" s="10"/>
      <c r="Q13" s="10"/>
      <c r="R13" s="10"/>
      <c r="S13" s="10"/>
      <c r="T13" s="10"/>
      <c r="U13" s="19"/>
      <c r="V13" s="49" t="b">
        <v>0</v>
      </c>
      <c r="W13" s="49" t="b">
        <v>0</v>
      </c>
      <c r="X13" s="49"/>
      <c r="Y13" s="49" t="str">
        <f>IF(G13="","供用開始日未入力",IF(I13="","供用開始日未入力",IF(K13="","供用開始日未入力",IF(F13="",IF(G13&lt;100,"元号未設定？_F13セル",""),""))))</f>
        <v>供用開始日未入力</v>
      </c>
      <c r="Z13" s="68" t="str">
        <f>IF(W13=TRUE,"",IF(V13=TRUE,Y13,"チェック未入力"))</f>
        <v>チェック未入力</v>
      </c>
      <c r="AA13" s="35" t="str">
        <f t="shared" ref="AA13:AA24" si="0">Z13</f>
        <v>チェック未入力</v>
      </c>
      <c r="AB13" s="1" t="s">
        <v>123</v>
      </c>
      <c r="AD13" s="48" t="e">
        <f ca="1">IF(AE12=AE13,"","振替休日")</f>
        <v>#VALUE!</v>
      </c>
      <c r="AE13" s="47" t="e">
        <f ca="1">IF(MOD(AE12,7)=1,AE12+1,AE12)</f>
        <v>#VALUE!</v>
      </c>
    </row>
    <row r="14" spans="1:40" ht="33" customHeight="1" x14ac:dyDescent="0.15">
      <c r="A14" s="110" t="s">
        <v>11</v>
      </c>
      <c r="B14" s="109"/>
      <c r="C14" s="109"/>
      <c r="D14" s="111"/>
      <c r="E14" s="23"/>
      <c r="F14" s="9" t="s">
        <v>31</v>
      </c>
      <c r="G14" s="15"/>
      <c r="H14" s="43" t="s">
        <v>33</v>
      </c>
      <c r="I14" s="39"/>
      <c r="J14" s="9" t="s">
        <v>32</v>
      </c>
      <c r="K14" s="15"/>
      <c r="L14" s="43" t="s">
        <v>33</v>
      </c>
      <c r="M14" s="39"/>
      <c r="N14" s="9" t="s">
        <v>34</v>
      </c>
      <c r="O14" s="9"/>
      <c r="P14" s="9"/>
      <c r="Q14" s="9"/>
      <c r="R14" s="9"/>
      <c r="S14" s="9"/>
      <c r="T14" s="9"/>
      <c r="U14" s="18"/>
      <c r="V14" s="49" t="b">
        <v>0</v>
      </c>
      <c r="W14" s="49" t="b">
        <v>0</v>
      </c>
      <c r="X14" s="49" t="b">
        <v>0</v>
      </c>
      <c r="Y14" s="49"/>
      <c r="Z14" s="68" t="str">
        <f>IF(COUNTIF(V14:X14,TRUE)=0,"チェック未入力",IF(COUNTIF(V14:X14,TRUE)&gt;=2,"入力が多すぎます",""))</f>
        <v>チェック未入力</v>
      </c>
      <c r="AA14" s="35" t="str">
        <f t="shared" si="0"/>
        <v>チェック未入力</v>
      </c>
      <c r="AB14" s="1" t="s">
        <v>75</v>
      </c>
      <c r="AD14" s="48" t="s">
        <v>98</v>
      </c>
      <c r="AE14" s="47" t="e">
        <f ca="1">DATE(YEAR(V3),2,23)</f>
        <v>#VALUE!</v>
      </c>
    </row>
    <row r="15" spans="1:40" ht="33" customHeight="1" x14ac:dyDescent="0.15">
      <c r="A15" s="110" t="s">
        <v>12</v>
      </c>
      <c r="B15" s="109"/>
      <c r="C15" s="109"/>
      <c r="D15" s="111"/>
      <c r="E15" s="36"/>
      <c r="F15" s="11" t="s">
        <v>35</v>
      </c>
      <c r="G15" s="4"/>
      <c r="H15" s="41" t="s">
        <v>33</v>
      </c>
      <c r="I15" s="37"/>
      <c r="J15" s="11" t="s">
        <v>36</v>
      </c>
      <c r="K15" s="4"/>
      <c r="L15" s="41" t="s">
        <v>33</v>
      </c>
      <c r="M15" s="37"/>
      <c r="N15" s="11" t="s">
        <v>84</v>
      </c>
      <c r="O15" s="11"/>
      <c r="P15" s="74" t="s">
        <v>33</v>
      </c>
      <c r="Q15" s="74"/>
      <c r="R15" s="11"/>
      <c r="S15" s="11"/>
      <c r="T15" s="11" t="s">
        <v>115</v>
      </c>
      <c r="U15" s="57"/>
      <c r="V15" s="49" t="b">
        <v>0</v>
      </c>
      <c r="W15" s="49" t="b">
        <v>0</v>
      </c>
      <c r="X15" s="49" t="b">
        <v>0</v>
      </c>
      <c r="Y15" s="49" t="b">
        <v>0</v>
      </c>
      <c r="Z15" s="81" t="str">
        <f>IF(COUNTIF(V15:Y15,TRUE)&gt;=2,"入力が多すぎます",IF(COUNTIF(V15:X15,TRUE)=0,IF(Y15=TRUE,IF(I16+O16&gt;0,"","※切替の場合_未入力"),"チェック未入力"),""))</f>
        <v>チェック未入力</v>
      </c>
      <c r="AA15" s="75" t="str">
        <f t="shared" si="0"/>
        <v>チェック未入力</v>
      </c>
      <c r="AB15" s="1" t="s">
        <v>76</v>
      </c>
      <c r="AD15" s="48" t="e">
        <f ca="1">IF(AE14=AE15,"","振替休日")</f>
        <v>#VALUE!</v>
      </c>
      <c r="AE15" s="47" t="e">
        <f ca="1">IF(MOD(AE14,7)=1,AE14+1,AE14)</f>
        <v>#VALUE!</v>
      </c>
    </row>
    <row r="16" spans="1:40" ht="33" customHeight="1" x14ac:dyDescent="0.15">
      <c r="A16" s="110"/>
      <c r="B16" s="109"/>
      <c r="C16" s="109"/>
      <c r="D16" s="111"/>
      <c r="E16" s="87" t="s">
        <v>61</v>
      </c>
      <c r="F16" s="88"/>
      <c r="G16" s="88"/>
      <c r="H16" s="88"/>
      <c r="I16" s="52"/>
      <c r="J16" s="31" t="s">
        <v>62</v>
      </c>
      <c r="K16" s="13"/>
      <c r="L16" s="42" t="s">
        <v>33</v>
      </c>
      <c r="M16" s="88" t="s">
        <v>64</v>
      </c>
      <c r="N16" s="88"/>
      <c r="O16" s="52"/>
      <c r="P16" s="40" t="s">
        <v>63</v>
      </c>
      <c r="Q16" s="13"/>
      <c r="R16" s="31"/>
      <c r="S16" s="31"/>
      <c r="T16" s="13"/>
      <c r="U16" s="14"/>
      <c r="V16" s="49"/>
      <c r="W16" s="49"/>
      <c r="X16" s="49"/>
      <c r="Y16" s="49"/>
      <c r="Z16" s="81"/>
      <c r="AA16" s="75"/>
      <c r="AD16" s="48" t="s">
        <v>99</v>
      </c>
      <c r="AE16" s="47" t="e">
        <f ca="1">DATE(YEAR(V3),3,INT(20.8431+0.242194*(YEAR(V3)-1980))-INT((YEAR(V3)-1980)/4))</f>
        <v>#VALUE!</v>
      </c>
    </row>
    <row r="17" spans="1:31" ht="33" customHeight="1" x14ac:dyDescent="0.15">
      <c r="A17" s="110" t="s">
        <v>2</v>
      </c>
      <c r="B17" s="109"/>
      <c r="C17" s="109"/>
      <c r="D17" s="111"/>
      <c r="E17" s="23"/>
      <c r="F17" s="9" t="s">
        <v>37</v>
      </c>
      <c r="G17" s="15"/>
      <c r="H17" s="43" t="s">
        <v>33</v>
      </c>
      <c r="I17" s="39"/>
      <c r="J17" s="9" t="s">
        <v>38</v>
      </c>
      <c r="K17" s="15"/>
      <c r="L17" s="43" t="s">
        <v>33</v>
      </c>
      <c r="M17" s="39"/>
      <c r="N17" s="89" t="s">
        <v>59</v>
      </c>
      <c r="O17" s="89"/>
      <c r="P17" s="90"/>
      <c r="Q17" s="90"/>
      <c r="R17" s="90"/>
      <c r="S17" s="90"/>
      <c r="T17" s="90"/>
      <c r="U17" s="29" t="s">
        <v>57</v>
      </c>
      <c r="V17" s="49" t="b">
        <v>0</v>
      </c>
      <c r="W17" s="49" t="b">
        <v>0</v>
      </c>
      <c r="X17" s="49" t="b">
        <v>0</v>
      </c>
      <c r="Y17" s="49"/>
      <c r="Z17" s="68" t="str">
        <f>IF(COUNTIF(V17:X17,TRUE)=0,"チェック未入力",IF(X17=TRUE,IF(P17="","その他_未入力",""),""))</f>
        <v>チェック未入力</v>
      </c>
      <c r="AA17" s="35" t="str">
        <f t="shared" si="0"/>
        <v>チェック未入力</v>
      </c>
      <c r="AB17" s="1" t="s">
        <v>89</v>
      </c>
      <c r="AD17" s="48" t="e">
        <f ca="1">IF(AE16=AE17,"","振替休日")</f>
        <v>#VALUE!</v>
      </c>
      <c r="AE17" s="47" t="e">
        <f ca="1">IF(MOD(AE16,7)=1,AE16+1,AE16)</f>
        <v>#VALUE!</v>
      </c>
    </row>
    <row r="18" spans="1:31" ht="33" customHeight="1" x14ac:dyDescent="0.15">
      <c r="A18" s="110" t="s">
        <v>86</v>
      </c>
      <c r="B18" s="109"/>
      <c r="C18" s="109"/>
      <c r="D18" s="111"/>
      <c r="E18" s="23"/>
      <c r="F18" s="89" t="s">
        <v>60</v>
      </c>
      <c r="G18" s="89"/>
      <c r="H18" s="89"/>
      <c r="I18" s="90"/>
      <c r="J18" s="90"/>
      <c r="K18" s="30" t="s">
        <v>57</v>
      </c>
      <c r="L18" s="43" t="s">
        <v>33</v>
      </c>
      <c r="M18" s="39"/>
      <c r="N18" s="9" t="s">
        <v>58</v>
      </c>
      <c r="O18" s="9"/>
      <c r="P18" s="9"/>
      <c r="Q18" s="109"/>
      <c r="R18" s="109"/>
      <c r="S18" s="109"/>
      <c r="T18" s="109"/>
      <c r="U18" s="29" t="s">
        <v>57</v>
      </c>
      <c r="V18" s="49" t="b">
        <v>0</v>
      </c>
      <c r="W18" s="49" t="b">
        <v>0</v>
      </c>
      <c r="X18" s="49"/>
      <c r="Y18" s="49"/>
      <c r="Z18" s="69" t="str">
        <f>IF(COUNTIF(V18:W18,TRUE)=0,"チェック未入力",IF(V18=TRUE,IF(I18&gt;=0,IF(W18=TRUE,IF(R18="","業種未入力",""),""),"世帯数未入力"),IF(W18=TRUE,IF(R18="","業種未入力",""),"")))</f>
        <v>チェック未入力</v>
      </c>
      <c r="AA18" s="35" t="str">
        <f t="shared" si="0"/>
        <v>チェック未入力</v>
      </c>
      <c r="AB18" s="1" t="s">
        <v>90</v>
      </c>
      <c r="AD18" s="48" t="s">
        <v>100</v>
      </c>
      <c r="AE18" s="47" t="e">
        <f ca="1">DATE(YEAR(V3),4,29)</f>
        <v>#VALUE!</v>
      </c>
    </row>
    <row r="19" spans="1:31" ht="33" customHeight="1" x14ac:dyDescent="0.15">
      <c r="A19" s="116" t="s">
        <v>87</v>
      </c>
      <c r="B19" s="117"/>
      <c r="C19" s="117"/>
      <c r="D19" s="118"/>
      <c r="E19" s="82"/>
      <c r="F19" s="83"/>
      <c r="G19" s="83"/>
      <c r="H19" s="83"/>
      <c r="I19" s="83"/>
      <c r="J19" s="9" t="s">
        <v>53</v>
      </c>
      <c r="K19" s="9"/>
      <c r="L19" s="9"/>
      <c r="M19" s="9"/>
      <c r="N19" s="9"/>
      <c r="O19" s="9"/>
      <c r="P19" s="9"/>
      <c r="Q19" s="9"/>
      <c r="R19" s="9"/>
      <c r="S19" s="9"/>
      <c r="T19" s="9"/>
      <c r="U19" s="18"/>
      <c r="V19" s="49"/>
      <c r="W19" s="49"/>
      <c r="X19" s="49"/>
      <c r="Y19" s="49"/>
      <c r="Z19" s="69" t="str">
        <f>IF(W18=TRUE,IF(E19="","未入力",""),"")</f>
        <v/>
      </c>
      <c r="AA19" s="35" t="str">
        <f t="shared" si="0"/>
        <v/>
      </c>
      <c r="AB19" s="1" t="s">
        <v>71</v>
      </c>
      <c r="AD19" s="48" t="e">
        <f ca="1">IF(AE18=AE19,"","振替休日")</f>
        <v>#VALUE!</v>
      </c>
      <c r="AE19" s="47" t="e">
        <f ca="1">IF(MOD(AE18,7)=1,AE18+1,AE18)</f>
        <v>#VALUE!</v>
      </c>
    </row>
    <row r="20" spans="1:31" ht="33" customHeight="1" x14ac:dyDescent="0.15">
      <c r="A20" s="110" t="s">
        <v>13</v>
      </c>
      <c r="B20" s="109"/>
      <c r="C20" s="109"/>
      <c r="D20" s="111"/>
      <c r="E20" s="25" t="s">
        <v>15</v>
      </c>
      <c r="F20" s="11"/>
      <c r="G20" s="59" t="s">
        <v>117</v>
      </c>
      <c r="H20" s="53"/>
      <c r="I20" s="16" t="s">
        <v>41</v>
      </c>
      <c r="J20" s="55"/>
      <c r="K20" s="16" t="s">
        <v>40</v>
      </c>
      <c r="L20" s="55"/>
      <c r="M20" s="16" t="s">
        <v>39</v>
      </c>
      <c r="N20" s="4"/>
      <c r="O20" s="16"/>
      <c r="P20" s="16"/>
      <c r="Q20" s="16"/>
      <c r="R20" s="16"/>
      <c r="S20" s="16"/>
      <c r="T20" s="16"/>
      <c r="U20" s="20"/>
      <c r="V20" s="70" t="e">
        <f>DATE(IF(G20="令和",H20+2018,H20),IF(J20="","",J20),IF(L20="","",L20))</f>
        <v>#VALUE!</v>
      </c>
      <c r="W20" s="49" t="e">
        <f>IF(YEAR(V20)&lt;100,"元号未設定？_G20セル",(IF(V20-V3&lt;0,"過去日",IF(V20-WORKDAY(V3,11,AE$4:AE$47)&lt;0,"※要協議（申請日＝窓口持参日）",""))))</f>
        <v>#VALUE!</v>
      </c>
      <c r="X20" s="49"/>
      <c r="Y20" s="49"/>
      <c r="Z20" s="68" t="str">
        <f>IF(H20="","未入力",IF(J20="","未入力",IF(L20="","未入力",IF(Z3="未入力","申請年月日を入力してください",W20))))</f>
        <v>未入力</v>
      </c>
      <c r="AA20" s="35" t="str">
        <f t="shared" si="0"/>
        <v>未入力</v>
      </c>
      <c r="AB20" s="1" t="s">
        <v>112</v>
      </c>
      <c r="AD20" s="48" t="s">
        <v>101</v>
      </c>
      <c r="AE20" s="47" t="e">
        <f ca="1">DATE(YEAR(V3),5,3)</f>
        <v>#VALUE!</v>
      </c>
    </row>
    <row r="21" spans="1:31" ht="33" customHeight="1" x14ac:dyDescent="0.15">
      <c r="A21" s="110"/>
      <c r="B21" s="109"/>
      <c r="C21" s="109"/>
      <c r="D21" s="111"/>
      <c r="E21" s="24" t="s">
        <v>52</v>
      </c>
      <c r="F21" s="13"/>
      <c r="G21" s="60" t="s">
        <v>117</v>
      </c>
      <c r="H21" s="54"/>
      <c r="I21" s="17" t="s">
        <v>41</v>
      </c>
      <c r="J21" s="56"/>
      <c r="K21" s="17" t="s">
        <v>40</v>
      </c>
      <c r="L21" s="56"/>
      <c r="M21" s="17" t="s">
        <v>39</v>
      </c>
      <c r="N21" s="17"/>
      <c r="O21" s="17"/>
      <c r="P21" s="17"/>
      <c r="Q21" s="17"/>
      <c r="R21" s="17"/>
      <c r="S21" s="17"/>
      <c r="T21" s="17"/>
      <c r="U21" s="21"/>
      <c r="V21" s="70" t="e">
        <f>DATE(IF(G21="令和",H21+2018,H21),IF(J21="","",J21),IF(L21="","",L21))</f>
        <v>#VALUE!</v>
      </c>
      <c r="W21" s="49" t="e">
        <f>IF(YEAR(V21)&lt;100,"元号未設定？_G21セル",IF(V21-V3&lt;0,"過去日",IF(V21-V20&lt;0,"着工予定日より過去日","")))</f>
        <v>#VALUE!</v>
      </c>
      <c r="X21" s="49"/>
      <c r="Y21" s="49"/>
      <c r="Z21" s="68" t="str">
        <f>IF(H21="","未入力",IF(J21="","未入力",IF(L21="","未入力",IF(Z4="未入力","申請年月日を入力してください",W21))))</f>
        <v>未入力</v>
      </c>
      <c r="AA21" s="35" t="str">
        <f t="shared" si="0"/>
        <v>未入力</v>
      </c>
      <c r="AB21" s="1" t="s">
        <v>67</v>
      </c>
      <c r="AD21" s="48" t="e">
        <f ca="1">IF(AE20=AE21,"","振替休日")</f>
        <v>#VALUE!</v>
      </c>
      <c r="AE21" s="47" t="e">
        <f ca="1">IF(MOD(AE20,7)=1,AE20+1,AE20)</f>
        <v>#VALUE!</v>
      </c>
    </row>
    <row r="22" spans="1:31" ht="33" customHeight="1" x14ac:dyDescent="0.15">
      <c r="A22" s="110" t="s">
        <v>30</v>
      </c>
      <c r="B22" s="109"/>
      <c r="C22" s="109"/>
      <c r="D22" s="111"/>
      <c r="E22" s="25" t="s">
        <v>42</v>
      </c>
      <c r="F22" s="11"/>
      <c r="G22" s="11" t="s">
        <v>44</v>
      </c>
      <c r="H22" s="86"/>
      <c r="I22" s="86"/>
      <c r="J22" s="11" t="s">
        <v>45</v>
      </c>
      <c r="K22" s="11"/>
      <c r="L22" s="11"/>
      <c r="M22" s="11"/>
      <c r="N22" s="11"/>
      <c r="O22" s="11"/>
      <c r="P22" s="11"/>
      <c r="Q22" s="11"/>
      <c r="R22" s="11"/>
      <c r="S22" s="11"/>
      <c r="T22" s="11"/>
      <c r="U22" s="12"/>
      <c r="V22" s="49"/>
      <c r="W22" s="49"/>
      <c r="X22" s="49"/>
      <c r="Y22" s="49"/>
      <c r="Z22" s="68" t="str">
        <f>IF(H22="","未入力","")</f>
        <v>未入力</v>
      </c>
      <c r="AA22" s="35" t="str">
        <f t="shared" si="0"/>
        <v>未入力</v>
      </c>
      <c r="AB22" s="1" t="s">
        <v>66</v>
      </c>
      <c r="AD22" s="48" t="s">
        <v>102</v>
      </c>
      <c r="AE22" s="47" t="e">
        <f ca="1">DATE(YEAR(V3),5,4)</f>
        <v>#VALUE!</v>
      </c>
    </row>
    <row r="23" spans="1:31" ht="33" customHeight="1" x14ac:dyDescent="0.15">
      <c r="A23" s="110"/>
      <c r="B23" s="109"/>
      <c r="C23" s="109"/>
      <c r="D23" s="111"/>
      <c r="E23" s="24" t="s">
        <v>43</v>
      </c>
      <c r="F23" s="13"/>
      <c r="G23" s="84"/>
      <c r="H23" s="84"/>
      <c r="I23" s="84"/>
      <c r="J23" s="84"/>
      <c r="K23" s="84"/>
      <c r="L23" s="84"/>
      <c r="M23" s="84"/>
      <c r="N23" s="84"/>
      <c r="O23" s="84"/>
      <c r="P23" s="84"/>
      <c r="Q23" s="84"/>
      <c r="R23" s="84"/>
      <c r="S23" s="84"/>
      <c r="T23" s="84"/>
      <c r="U23" s="85"/>
      <c r="V23" s="49"/>
      <c r="W23" s="49"/>
      <c r="X23" s="49"/>
      <c r="Y23" s="49"/>
      <c r="Z23" s="68" t="str">
        <f>IF(G23="","未入力","")</f>
        <v>未入力</v>
      </c>
      <c r="AA23" s="35" t="str">
        <f t="shared" si="0"/>
        <v>未入力</v>
      </c>
      <c r="AB23" s="1" t="s">
        <v>65</v>
      </c>
      <c r="AD23" s="48" t="e">
        <f ca="1">IF(AE22=AE23,"","振替休日")</f>
        <v>#VALUE!</v>
      </c>
      <c r="AE23" s="47" t="e">
        <f ca="1">IF(MOD(AE22,7)=1,AE22+1,AE22)</f>
        <v>#VALUE!</v>
      </c>
    </row>
    <row r="24" spans="1:31" ht="33" customHeight="1" x14ac:dyDescent="0.15">
      <c r="A24" s="110" t="s">
        <v>14</v>
      </c>
      <c r="B24" s="109"/>
      <c r="C24" s="109"/>
      <c r="D24" s="111"/>
      <c r="E24" s="36"/>
      <c r="F24" s="11" t="s">
        <v>46</v>
      </c>
      <c r="G24" s="11"/>
      <c r="H24" s="4"/>
      <c r="I24" s="37"/>
      <c r="J24" s="11" t="s">
        <v>47</v>
      </c>
      <c r="K24" s="11"/>
      <c r="L24" s="4"/>
      <c r="M24" s="37"/>
      <c r="N24" s="11" t="s">
        <v>48</v>
      </c>
      <c r="O24" s="4"/>
      <c r="P24" s="4"/>
      <c r="Q24" s="4"/>
      <c r="R24" s="4"/>
      <c r="S24" s="4"/>
      <c r="T24" s="4"/>
      <c r="U24" s="58"/>
      <c r="V24" s="49" t="b">
        <v>0</v>
      </c>
      <c r="W24" s="49" t="b">
        <v>0</v>
      </c>
      <c r="X24" s="49" t="b">
        <v>0</v>
      </c>
      <c r="Y24" s="49"/>
      <c r="Z24" s="76" t="str">
        <f>IF(COUNTIF(V24:X24,TRUE)=0,"",IF(G25+G26&gt;0,"","未入力"))</f>
        <v/>
      </c>
      <c r="AA24" s="75" t="str">
        <f t="shared" si="0"/>
        <v/>
      </c>
      <c r="AB24" s="1" t="s">
        <v>68</v>
      </c>
      <c r="AD24" s="48" t="s">
        <v>103</v>
      </c>
      <c r="AE24" s="47" t="e">
        <f ca="1">DATE(YEAR(V3),5,5)</f>
        <v>#VALUE!</v>
      </c>
    </row>
    <row r="25" spans="1:31" ht="33" customHeight="1" x14ac:dyDescent="0.15">
      <c r="A25" s="110"/>
      <c r="B25" s="109"/>
      <c r="C25" s="109"/>
      <c r="D25" s="111"/>
      <c r="E25" s="26" t="s">
        <v>25</v>
      </c>
      <c r="F25" s="3"/>
      <c r="G25" s="77"/>
      <c r="H25" s="77"/>
      <c r="I25" s="77"/>
      <c r="J25" s="77"/>
      <c r="K25" s="77"/>
      <c r="L25" s="77"/>
      <c r="M25" s="77"/>
      <c r="N25" s="77"/>
      <c r="O25" s="77"/>
      <c r="P25" s="77"/>
      <c r="Q25" s="77"/>
      <c r="R25" s="77"/>
      <c r="S25" s="77"/>
      <c r="T25" s="77"/>
      <c r="U25" s="78"/>
      <c r="Z25" s="76"/>
      <c r="AA25" s="75"/>
      <c r="AB25" s="1" t="s">
        <v>69</v>
      </c>
      <c r="AD25" s="48" t="e">
        <f ca="1">IF(AE24=AE25,"","振替休日")</f>
        <v>#VALUE!</v>
      </c>
      <c r="AE25" s="47" t="e">
        <f ca="1">IF(MOD(AE24,7)=1,AE24+1,AE24)</f>
        <v>#VALUE!</v>
      </c>
    </row>
    <row r="26" spans="1:31" ht="33" customHeight="1" x14ac:dyDescent="0.15">
      <c r="A26" s="110"/>
      <c r="B26" s="109"/>
      <c r="C26" s="109"/>
      <c r="D26" s="111"/>
      <c r="E26" s="24" t="s">
        <v>26</v>
      </c>
      <c r="F26" s="13"/>
      <c r="G26" s="79"/>
      <c r="H26" s="79"/>
      <c r="I26" s="79"/>
      <c r="J26" s="79"/>
      <c r="K26" s="79"/>
      <c r="L26" s="79"/>
      <c r="M26" s="79"/>
      <c r="N26" s="79"/>
      <c r="O26" s="79"/>
      <c r="P26" s="79"/>
      <c r="Q26" s="79"/>
      <c r="R26" s="79"/>
      <c r="S26" s="79"/>
      <c r="T26" s="79"/>
      <c r="U26" s="80"/>
      <c r="Z26" s="76"/>
      <c r="AA26" s="75"/>
      <c r="AB26" s="1" t="s">
        <v>70</v>
      </c>
      <c r="AD26" s="48" t="s">
        <v>104</v>
      </c>
      <c r="AE26" s="47" t="e">
        <f ca="1">DATE(YEAR(V3),7,21-WEEKDAY(DATE(YEAR(V3),7,0),3))</f>
        <v>#VALUE!</v>
      </c>
    </row>
    <row r="27" spans="1:31" ht="22.5" customHeight="1" x14ac:dyDescent="0.15">
      <c r="A27" s="2" t="s">
        <v>27</v>
      </c>
      <c r="B27" s="5"/>
      <c r="AD27" s="48" t="e">
        <f ca="1">IF(AE26=AE27,"","振替休日")</f>
        <v>#VALUE!</v>
      </c>
      <c r="AE27" s="47" t="e">
        <f ca="1">IF(MOD(AE26,7)=1,AE26+1,AE26)</f>
        <v>#VALUE!</v>
      </c>
    </row>
    <row r="28" spans="1:31" ht="22.5" customHeight="1" x14ac:dyDescent="0.15">
      <c r="A28" s="33" t="s">
        <v>28</v>
      </c>
      <c r="B28" s="5"/>
      <c r="AB28" s="1" t="s">
        <v>78</v>
      </c>
      <c r="AD28" s="48" t="s">
        <v>105</v>
      </c>
      <c r="AE28" s="47" t="e">
        <f ca="1">DATE(YEAR(V3),8,11)</f>
        <v>#VALUE!</v>
      </c>
    </row>
    <row r="29" spans="1:31" ht="22.5" customHeight="1" x14ac:dyDescent="0.15">
      <c r="A29" s="33" t="s">
        <v>29</v>
      </c>
      <c r="B29" s="5"/>
      <c r="AB29" s="34" t="s">
        <v>79</v>
      </c>
      <c r="AD29" s="48" t="e">
        <f ca="1">IF(AE28=AE29,"","振替休日")</f>
        <v>#VALUE!</v>
      </c>
      <c r="AE29" s="47" t="e">
        <f ca="1">IF(MOD(AE28,7)=1,AE28+1,AE28)</f>
        <v>#VALUE!</v>
      </c>
    </row>
    <row r="30" spans="1:31" ht="22.5" customHeight="1" x14ac:dyDescent="0.15">
      <c r="A30" s="32" t="s">
        <v>74</v>
      </c>
      <c r="AB30" s="34" t="s">
        <v>80</v>
      </c>
      <c r="AD30" s="48" t="s">
        <v>106</v>
      </c>
      <c r="AE30" s="47" t="e">
        <f ca="1">DATE(YEAR(V3),9,21-WEEKDAY(DATE(YEAR(V3),9,0),3))</f>
        <v>#VALUE!</v>
      </c>
    </row>
    <row r="31" spans="1:31" ht="22.5" customHeight="1" x14ac:dyDescent="0.15">
      <c r="A31" s="32"/>
      <c r="Q31" s="2" t="s">
        <v>20</v>
      </c>
      <c r="R31" s="2"/>
      <c r="S31" s="2"/>
      <c r="AB31" s="1" t="s">
        <v>77</v>
      </c>
      <c r="AD31" s="48" t="e">
        <f ca="1">IF(AE30=AE31,"","振替休日")</f>
        <v>#VALUE!</v>
      </c>
      <c r="AE31" s="47" t="e">
        <f ca="1">IF(MOD(AE30,7)=1,AE30+1,AE30)</f>
        <v>#VALUE!</v>
      </c>
    </row>
    <row r="32" spans="1:31" ht="22.5" customHeight="1" x14ac:dyDescent="0.15">
      <c r="Q32" s="2" t="s">
        <v>21</v>
      </c>
      <c r="R32" s="2"/>
      <c r="S32" s="2"/>
      <c r="AB32" s="1" t="s">
        <v>82</v>
      </c>
      <c r="AD32" s="48" t="s">
        <v>107</v>
      </c>
      <c r="AE32" s="47" t="e">
        <f ca="1">DATE(YEAR(V3),9,INT(23.2488+0.242194*(YEAR(V3)-1980))-INT((YEAR(V3)-1980)/4))</f>
        <v>#VALUE!</v>
      </c>
    </row>
    <row r="33" spans="1:31" ht="27.75" customHeight="1" x14ac:dyDescent="0.15">
      <c r="A33" s="100" t="s">
        <v>6</v>
      </c>
      <c r="B33" s="101"/>
      <c r="C33" s="101"/>
      <c r="D33" s="101"/>
      <c r="E33" s="101"/>
      <c r="F33" s="101"/>
      <c r="G33" s="101"/>
      <c r="H33" s="102"/>
      <c r="I33" s="103" t="s">
        <v>16</v>
      </c>
      <c r="J33" s="104"/>
      <c r="K33" s="104"/>
      <c r="L33" s="104"/>
      <c r="M33" s="104"/>
      <c r="N33" s="104"/>
      <c r="O33" s="104"/>
      <c r="P33" s="104"/>
      <c r="Q33" s="104"/>
      <c r="R33" s="104"/>
      <c r="S33" s="104"/>
      <c r="T33" s="104"/>
      <c r="U33" s="105"/>
      <c r="AB33" s="1" t="s">
        <v>83</v>
      </c>
      <c r="AD33" s="48" t="e">
        <f ca="1">IF(AE32=AE33,"","振替休日")</f>
        <v>#VALUE!</v>
      </c>
      <c r="AE33" s="47" t="e">
        <f ca="1">IF(MOD(AE32,7)=1,AE32+1,AE32)</f>
        <v>#VALUE!</v>
      </c>
    </row>
    <row r="34" spans="1:31" ht="21.75" customHeight="1" x14ac:dyDescent="0.15">
      <c r="A34" s="91" t="s">
        <v>122</v>
      </c>
      <c r="B34" s="92"/>
      <c r="C34" s="92"/>
      <c r="D34" s="92"/>
      <c r="E34" s="92"/>
      <c r="F34" s="92"/>
      <c r="G34" s="92"/>
      <c r="H34" s="93"/>
      <c r="I34" s="106" t="s">
        <v>18</v>
      </c>
      <c r="J34" s="107"/>
      <c r="K34" s="107"/>
      <c r="L34" s="107"/>
      <c r="M34" s="107"/>
      <c r="N34" s="107"/>
      <c r="O34" s="107"/>
      <c r="P34" s="107"/>
      <c r="Q34" s="107"/>
      <c r="R34" s="107"/>
      <c r="S34" s="107"/>
      <c r="T34" s="107"/>
      <c r="U34" s="108"/>
      <c r="AB34" s="8" t="s">
        <v>85</v>
      </c>
      <c r="AD34" s="48" t="s">
        <v>108</v>
      </c>
      <c r="AE34" s="47" t="e">
        <f ca="1">DATE(YEAR(V3),10,14-WEEKDAY(DATE(YEAR(V3),10,0),3))</f>
        <v>#VALUE!</v>
      </c>
    </row>
    <row r="35" spans="1:31" ht="21.75" customHeight="1" x14ac:dyDescent="0.15">
      <c r="A35" s="91" t="s">
        <v>23</v>
      </c>
      <c r="B35" s="92"/>
      <c r="C35" s="92"/>
      <c r="D35" s="92"/>
      <c r="E35" s="92"/>
      <c r="F35" s="92"/>
      <c r="G35" s="92"/>
      <c r="H35" s="93"/>
      <c r="I35" s="106"/>
      <c r="J35" s="107"/>
      <c r="K35" s="107"/>
      <c r="L35" s="107"/>
      <c r="M35" s="107"/>
      <c r="N35" s="107"/>
      <c r="O35" s="107"/>
      <c r="P35" s="107"/>
      <c r="Q35" s="107"/>
      <c r="R35" s="107"/>
      <c r="S35" s="107"/>
      <c r="T35" s="107"/>
      <c r="U35" s="108"/>
      <c r="AB35" s="1" t="s">
        <v>81</v>
      </c>
      <c r="AD35" s="48" t="e">
        <f ca="1">IF(AE34=AE35,"","振替休日")</f>
        <v>#VALUE!</v>
      </c>
      <c r="AE35" s="47" t="e">
        <f ca="1">IF(MOD(AE34,7)=1,AE34+1,AE34)</f>
        <v>#VALUE!</v>
      </c>
    </row>
    <row r="36" spans="1:31" ht="21.75" customHeight="1" x14ac:dyDescent="0.15">
      <c r="A36" s="91" t="s">
        <v>22</v>
      </c>
      <c r="B36" s="92"/>
      <c r="C36" s="92"/>
      <c r="D36" s="92"/>
      <c r="E36" s="92"/>
      <c r="F36" s="92"/>
      <c r="G36" s="92"/>
      <c r="H36" s="93"/>
      <c r="I36" s="106"/>
      <c r="J36" s="107"/>
      <c r="K36" s="107"/>
      <c r="L36" s="107"/>
      <c r="M36" s="107"/>
      <c r="N36" s="107"/>
      <c r="O36" s="107"/>
      <c r="P36" s="107"/>
      <c r="Q36" s="107"/>
      <c r="R36" s="107"/>
      <c r="S36" s="107"/>
      <c r="T36" s="107"/>
      <c r="U36" s="108"/>
      <c r="AB36" s="1" t="s">
        <v>127</v>
      </c>
      <c r="AD36" s="48" t="s">
        <v>109</v>
      </c>
      <c r="AE36" s="47" t="e">
        <f ca="1">DATE(YEAR(V3),11,3)</f>
        <v>#VALUE!</v>
      </c>
    </row>
    <row r="37" spans="1:31" ht="21.75" customHeight="1" x14ac:dyDescent="0.15">
      <c r="A37" s="91" t="s">
        <v>17</v>
      </c>
      <c r="B37" s="92"/>
      <c r="C37" s="92"/>
      <c r="D37" s="92"/>
      <c r="E37" s="92"/>
      <c r="F37" s="92"/>
      <c r="G37" s="92"/>
      <c r="H37" s="93"/>
      <c r="I37" s="106"/>
      <c r="J37" s="107"/>
      <c r="K37" s="107"/>
      <c r="L37" s="107"/>
      <c r="M37" s="107"/>
      <c r="N37" s="107"/>
      <c r="O37" s="107"/>
      <c r="P37" s="107"/>
      <c r="Q37" s="107"/>
      <c r="R37" s="107"/>
      <c r="S37" s="107"/>
      <c r="T37" s="107"/>
      <c r="U37" s="108"/>
      <c r="AB37" s="34" t="s">
        <v>126</v>
      </c>
      <c r="AD37" s="48" t="e">
        <f ca="1">IF(AE36=AE37,"","振替休日")</f>
        <v>#VALUE!</v>
      </c>
      <c r="AE37" s="47" t="e">
        <f ca="1">IF(MOD(AE36,7)=1,AE36+1,AE36)</f>
        <v>#VALUE!</v>
      </c>
    </row>
    <row r="38" spans="1:31" ht="21.75" customHeight="1" x14ac:dyDescent="0.15">
      <c r="A38" s="94" t="s">
        <v>121</v>
      </c>
      <c r="B38" s="95"/>
      <c r="C38" s="95"/>
      <c r="D38" s="95"/>
      <c r="E38" s="95"/>
      <c r="F38" s="95"/>
      <c r="G38" s="95"/>
      <c r="H38" s="96"/>
      <c r="I38" s="97" t="s">
        <v>19</v>
      </c>
      <c r="J38" s="98"/>
      <c r="K38" s="98"/>
      <c r="L38" s="98"/>
      <c r="M38" s="98"/>
      <c r="N38" s="98"/>
      <c r="O38" s="98"/>
      <c r="P38" s="98"/>
      <c r="Q38" s="98"/>
      <c r="R38" s="98"/>
      <c r="S38" s="98"/>
      <c r="T38" s="98"/>
      <c r="U38" s="99"/>
      <c r="AB38" s="34" t="s">
        <v>124</v>
      </c>
      <c r="AD38" s="48" t="s">
        <v>110</v>
      </c>
      <c r="AE38" s="47" t="e">
        <f ca="1">DATE(YEAR(V3),11,23)</f>
        <v>#VALUE!</v>
      </c>
    </row>
    <row r="39" spans="1:31" ht="21" customHeight="1" x14ac:dyDescent="0.15">
      <c r="AB39" s="34" t="s">
        <v>125</v>
      </c>
      <c r="AD39" s="48" t="e">
        <f ca="1">IF(AE38=AE39,"","振替休日")</f>
        <v>#VALUE!</v>
      </c>
      <c r="AE39" s="47" t="e">
        <f ca="1">IF(MOD(AE38,7)=1,AE38+1,AE38)</f>
        <v>#VALUE!</v>
      </c>
    </row>
    <row r="40" spans="1:31" ht="21" customHeight="1" x14ac:dyDescent="0.5">
      <c r="V40" s="27"/>
      <c r="W40" s="27"/>
      <c r="X40" s="27"/>
      <c r="Y40" s="27"/>
      <c r="Z40" s="27"/>
      <c r="AA40" s="27"/>
      <c r="AD40" s="48" t="s">
        <v>94</v>
      </c>
      <c r="AE40" s="47" t="e">
        <f ca="1">DATE(YEAR(V3),12,29)</f>
        <v>#VALUE!</v>
      </c>
    </row>
    <row r="41" spans="1:31" x14ac:dyDescent="0.15">
      <c r="AD41" s="48" t="s">
        <v>94</v>
      </c>
      <c r="AE41" s="47" t="e">
        <f ca="1">DATE(YEAR(V3),12,30)</f>
        <v>#VALUE!</v>
      </c>
    </row>
    <row r="42" spans="1:31" x14ac:dyDescent="0.15">
      <c r="AD42" s="48" t="s">
        <v>94</v>
      </c>
      <c r="AE42" s="47" t="e">
        <f ca="1">DATE(YEAR(V3),12,31)</f>
        <v>#VALUE!</v>
      </c>
    </row>
    <row r="43" spans="1:31" x14ac:dyDescent="0.15">
      <c r="AD43" s="48" t="s">
        <v>95</v>
      </c>
      <c r="AE43" s="47" t="e">
        <f ca="1">DATE(YEAR(V3)+1,1,1)</f>
        <v>#VALUE!</v>
      </c>
    </row>
    <row r="44" spans="1:31" x14ac:dyDescent="0.15">
      <c r="AD44" s="48" t="s">
        <v>95</v>
      </c>
      <c r="AE44" s="47" t="e">
        <f ca="1">DATE(YEAR(V3)+1,1,2)</f>
        <v>#VALUE!</v>
      </c>
    </row>
    <row r="45" spans="1:31" x14ac:dyDescent="0.15">
      <c r="AD45" s="48" t="s">
        <v>111</v>
      </c>
      <c r="AE45" s="47" t="e">
        <f ca="1">DATE(YEAR(V3)+1,1,3)</f>
        <v>#VALUE!</v>
      </c>
    </row>
    <row r="46" spans="1:31" x14ac:dyDescent="0.15">
      <c r="AD46" s="48" t="s">
        <v>96</v>
      </c>
      <c r="AE46" s="47" t="e">
        <f ca="1">DATE(YEAR(V3)+1,1,14-WEEKDAY(DATE(YEAR(V3)+1,1,0),3))</f>
        <v>#VALUE!</v>
      </c>
    </row>
    <row r="47" spans="1:31" x14ac:dyDescent="0.15">
      <c r="AD47" s="48" t="e">
        <f ca="1">IF(AE46=AE47,"","振替休日")</f>
        <v>#VALUE!</v>
      </c>
      <c r="AE47" s="47" t="e">
        <f ca="1">IF(MOD(AE46,7)=1,AE46+1,AE46)</f>
        <v>#VALUE!</v>
      </c>
    </row>
  </sheetData>
  <sheetProtection password="92FD" sheet="1" objects="1" scenarios="1"/>
  <mergeCells count="45">
    <mergeCell ref="AA24:AA26"/>
    <mergeCell ref="Q18:T18"/>
    <mergeCell ref="A12:D12"/>
    <mergeCell ref="A2:U2"/>
    <mergeCell ref="A10:U10"/>
    <mergeCell ref="J8:T8"/>
    <mergeCell ref="G12:U12"/>
    <mergeCell ref="A24:D26"/>
    <mergeCell ref="A13:D13"/>
    <mergeCell ref="A14:D14"/>
    <mergeCell ref="A17:D17"/>
    <mergeCell ref="A18:D18"/>
    <mergeCell ref="A15:D16"/>
    <mergeCell ref="A20:D21"/>
    <mergeCell ref="A22:D23"/>
    <mergeCell ref="A19:D19"/>
    <mergeCell ref="A37:H37"/>
    <mergeCell ref="A38:H38"/>
    <mergeCell ref="I38:U38"/>
    <mergeCell ref="A33:H33"/>
    <mergeCell ref="A34:H34"/>
    <mergeCell ref="A35:H35"/>
    <mergeCell ref="I33:U33"/>
    <mergeCell ref="I34:U34"/>
    <mergeCell ref="I35:U37"/>
    <mergeCell ref="A36:H36"/>
    <mergeCell ref="Z24:Z26"/>
    <mergeCell ref="G25:U25"/>
    <mergeCell ref="G26:U26"/>
    <mergeCell ref="Z15:Z16"/>
    <mergeCell ref="E19:I19"/>
    <mergeCell ref="G23:U23"/>
    <mergeCell ref="H22:I22"/>
    <mergeCell ref="E16:H16"/>
    <mergeCell ref="M16:N16"/>
    <mergeCell ref="N17:O17"/>
    <mergeCell ref="F18:H18"/>
    <mergeCell ref="I18:J18"/>
    <mergeCell ref="P17:T17"/>
    <mergeCell ref="AK3:AN3"/>
    <mergeCell ref="J5:U5"/>
    <mergeCell ref="J6:U6"/>
    <mergeCell ref="O3:P3"/>
    <mergeCell ref="P15:Q15"/>
    <mergeCell ref="AA15:AA16"/>
  </mergeCells>
  <phoneticPr fontId="1"/>
  <dataValidations count="7">
    <dataValidation type="list" allowBlank="1" showInputMessage="1" showErrorMessage="1" sqref="F13">
      <formula1>"西暦,昭和,平成,令和"</formula1>
    </dataValidation>
    <dataValidation type="list" allowBlank="1" showInputMessage="1" showErrorMessage="1" sqref="G20:G21 N3">
      <formula1>"令和,西暦"</formula1>
    </dataValidation>
    <dataValidation type="whole" operator="greaterThanOrEqual" allowBlank="1" showInputMessage="1" showErrorMessage="1" sqref="H20:H21 G13 H22:I22 O3:P3">
      <formula1>1</formula1>
    </dataValidation>
    <dataValidation type="whole" allowBlank="1" showInputMessage="1" showErrorMessage="1" sqref="J20:J21 I13 R3">
      <formula1>1</formula1>
      <formula2>12</formula2>
    </dataValidation>
    <dataValidation type="whole" allowBlank="1" showInputMessage="1" showErrorMessage="1" sqref="L20:L21 K13 T3">
      <formula1>1</formula1>
      <formula2>31</formula2>
    </dataValidation>
    <dataValidation type="whole" operator="greaterThanOrEqual" allowBlank="1" showInputMessage="1" showErrorMessage="1" sqref="I18:J18">
      <formula1>0</formula1>
    </dataValidation>
    <dataValidation type="decimal" operator="greaterThan" allowBlank="1" showInputMessage="1" showErrorMessage="1" sqref="E19:I19">
      <formula1>0</formula1>
    </dataValidation>
  </dataValidations>
  <hyperlinks>
    <hyperlink ref="AB29" r:id="rId1"/>
    <hyperlink ref="AB30" r:id="rId2"/>
    <hyperlink ref="AB38" r:id="rId3" display="・下水道台帳上、未供用区域（無着色）の流入に関して　⇒　下水道河川管理課に区域外流入に関する流入協議"/>
    <hyperlink ref="AB37" r:id="rId4" display="・市の工事で公共汚水桝設置工事が完了しているが、供用開始がされていないもの　⇒　下水道建設課の工事担当者に流入可否の確認"/>
    <hyperlink ref="AB39" r:id="rId5" location="kouji" display="・下水道台帳上、未供用区域（黄色）　＆　市で公共汚水桝設置工事を行わない　⇒　下水道河川管理課_下水道管等施設工事施工承認申請による協議"/>
  </hyperlinks>
  <printOptions horizontalCentered="1" verticalCentered="1"/>
  <pageMargins left="0.15748031496062992" right="3.937007874015748E-2" top="0.31496062992125984" bottom="0" header="0" footer="0"/>
  <pageSetup paperSize="9" scale="83"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035" r:id="rId9" name="Check Box 11">
              <controlPr locked="0" defaultSize="0" autoFill="0" autoLine="0" autoPict="0">
                <anchor moveWithCells="1">
                  <from>
                    <xdr:col>12</xdr:col>
                    <xdr:colOff>142875</xdr:colOff>
                    <xdr:row>16</xdr:row>
                    <xdr:rowOff>104775</xdr:rowOff>
                  </from>
                  <to>
                    <xdr:col>12</xdr:col>
                    <xdr:colOff>381000</xdr:colOff>
                    <xdr:row>16</xdr:row>
                    <xdr:rowOff>342900</xdr:rowOff>
                  </to>
                </anchor>
              </controlPr>
            </control>
          </mc:Choice>
        </mc:AlternateContent>
        <mc:AlternateContent xmlns:mc="http://schemas.openxmlformats.org/markup-compatibility/2006">
          <mc:Choice Requires="x14">
            <control shapeId="1036" r:id="rId10" name="Check Box 12">
              <controlPr locked="0" defaultSize="0" autoFill="0" autoLine="0" autoPict="0">
                <anchor moveWithCells="1">
                  <from>
                    <xdr:col>8</xdr:col>
                    <xdr:colOff>142875</xdr:colOff>
                    <xdr:row>16</xdr:row>
                    <xdr:rowOff>104775</xdr:rowOff>
                  </from>
                  <to>
                    <xdr:col>8</xdr:col>
                    <xdr:colOff>381000</xdr:colOff>
                    <xdr:row>16</xdr:row>
                    <xdr:rowOff>342900</xdr:rowOff>
                  </to>
                </anchor>
              </controlPr>
            </control>
          </mc:Choice>
        </mc:AlternateContent>
        <mc:AlternateContent xmlns:mc="http://schemas.openxmlformats.org/markup-compatibility/2006">
          <mc:Choice Requires="x14">
            <control shapeId="1037" r:id="rId11" name="Check Box 13">
              <controlPr locked="0" defaultSize="0" autoFill="0" autoLine="0" autoPict="0">
                <anchor moveWithCells="1">
                  <from>
                    <xdr:col>4</xdr:col>
                    <xdr:colOff>142875</xdr:colOff>
                    <xdr:row>16</xdr:row>
                    <xdr:rowOff>104775</xdr:rowOff>
                  </from>
                  <to>
                    <xdr:col>4</xdr:col>
                    <xdr:colOff>381000</xdr:colOff>
                    <xdr:row>16</xdr:row>
                    <xdr:rowOff>342900</xdr:rowOff>
                  </to>
                </anchor>
              </controlPr>
            </control>
          </mc:Choice>
        </mc:AlternateContent>
        <mc:AlternateContent xmlns:mc="http://schemas.openxmlformats.org/markup-compatibility/2006">
          <mc:Choice Requires="x14">
            <control shapeId="1038" r:id="rId12" name="Check Box 14">
              <controlPr locked="0" defaultSize="0" autoFill="0" autoLine="0" autoPict="0">
                <anchor moveWithCells="1">
                  <from>
                    <xdr:col>4</xdr:col>
                    <xdr:colOff>142875</xdr:colOff>
                    <xdr:row>17</xdr:row>
                    <xdr:rowOff>104775</xdr:rowOff>
                  </from>
                  <to>
                    <xdr:col>4</xdr:col>
                    <xdr:colOff>381000</xdr:colOff>
                    <xdr:row>17</xdr:row>
                    <xdr:rowOff>342900</xdr:rowOff>
                  </to>
                </anchor>
              </controlPr>
            </control>
          </mc:Choice>
        </mc:AlternateContent>
        <mc:AlternateContent xmlns:mc="http://schemas.openxmlformats.org/markup-compatibility/2006">
          <mc:Choice Requires="x14">
            <control shapeId="1039" r:id="rId13" name="Check Box 15">
              <controlPr locked="0" defaultSize="0" autoFill="0" autoLine="0" autoPict="0">
                <anchor moveWithCells="1">
                  <from>
                    <xdr:col>12</xdr:col>
                    <xdr:colOff>142875</xdr:colOff>
                    <xdr:row>17</xdr:row>
                    <xdr:rowOff>104775</xdr:rowOff>
                  </from>
                  <to>
                    <xdr:col>12</xdr:col>
                    <xdr:colOff>381000</xdr:colOff>
                    <xdr:row>17</xdr:row>
                    <xdr:rowOff>342900</xdr:rowOff>
                  </to>
                </anchor>
              </controlPr>
            </control>
          </mc:Choice>
        </mc:AlternateContent>
        <mc:AlternateContent xmlns:mc="http://schemas.openxmlformats.org/markup-compatibility/2006">
          <mc:Choice Requires="x14">
            <control shapeId="1040" r:id="rId14" name="Check Box 16">
              <controlPr locked="0" defaultSize="0" autoFill="0" autoLine="0" autoPict="0">
                <anchor moveWithCells="1">
                  <from>
                    <xdr:col>12</xdr:col>
                    <xdr:colOff>142875</xdr:colOff>
                    <xdr:row>23</xdr:row>
                    <xdr:rowOff>104775</xdr:rowOff>
                  </from>
                  <to>
                    <xdr:col>12</xdr:col>
                    <xdr:colOff>381000</xdr:colOff>
                    <xdr:row>23</xdr:row>
                    <xdr:rowOff>342900</xdr:rowOff>
                  </to>
                </anchor>
              </controlPr>
            </control>
          </mc:Choice>
        </mc:AlternateContent>
        <mc:AlternateContent xmlns:mc="http://schemas.openxmlformats.org/markup-compatibility/2006">
          <mc:Choice Requires="x14">
            <control shapeId="1041" r:id="rId15" name="Check Box 17">
              <controlPr locked="0" defaultSize="0" autoFill="0" autoLine="0" autoPict="0">
                <anchor moveWithCells="1">
                  <from>
                    <xdr:col>8</xdr:col>
                    <xdr:colOff>142875</xdr:colOff>
                    <xdr:row>23</xdr:row>
                    <xdr:rowOff>104775</xdr:rowOff>
                  </from>
                  <to>
                    <xdr:col>8</xdr:col>
                    <xdr:colOff>381000</xdr:colOff>
                    <xdr:row>23</xdr:row>
                    <xdr:rowOff>342900</xdr:rowOff>
                  </to>
                </anchor>
              </controlPr>
            </control>
          </mc:Choice>
        </mc:AlternateContent>
        <mc:AlternateContent xmlns:mc="http://schemas.openxmlformats.org/markup-compatibility/2006">
          <mc:Choice Requires="x14">
            <control shapeId="1042" r:id="rId16" name="Check Box 18">
              <controlPr locked="0" defaultSize="0" autoFill="0" autoLine="0" autoPict="0">
                <anchor moveWithCells="1">
                  <from>
                    <xdr:col>4</xdr:col>
                    <xdr:colOff>142875</xdr:colOff>
                    <xdr:row>23</xdr:row>
                    <xdr:rowOff>104775</xdr:rowOff>
                  </from>
                  <to>
                    <xdr:col>4</xdr:col>
                    <xdr:colOff>381000</xdr:colOff>
                    <xdr:row>23</xdr:row>
                    <xdr:rowOff>342900</xdr:rowOff>
                  </to>
                </anchor>
              </controlPr>
            </control>
          </mc:Choice>
        </mc:AlternateContent>
        <mc:AlternateContent xmlns:mc="http://schemas.openxmlformats.org/markup-compatibility/2006">
          <mc:Choice Requires="x14">
            <control shapeId="1062" r:id="rId17" name="Check Box 38">
              <controlPr locked="0" defaultSize="0" autoFill="0" autoLine="0" autoPict="0">
                <anchor moveWithCells="1">
                  <from>
                    <xdr:col>4</xdr:col>
                    <xdr:colOff>142875</xdr:colOff>
                    <xdr:row>12</xdr:row>
                    <xdr:rowOff>104775</xdr:rowOff>
                  </from>
                  <to>
                    <xdr:col>4</xdr:col>
                    <xdr:colOff>381000</xdr:colOff>
                    <xdr:row>12</xdr:row>
                    <xdr:rowOff>342900</xdr:rowOff>
                  </to>
                </anchor>
              </controlPr>
            </control>
          </mc:Choice>
        </mc:AlternateContent>
        <mc:AlternateContent xmlns:mc="http://schemas.openxmlformats.org/markup-compatibility/2006">
          <mc:Choice Requires="x14">
            <control shapeId="1063" r:id="rId18" name="Check Box 39">
              <controlPr locked="0" defaultSize="0" autoFill="0" autoLine="0" autoPict="0">
                <anchor moveWithCells="1">
                  <from>
                    <xdr:col>13</xdr:col>
                    <xdr:colOff>142875</xdr:colOff>
                    <xdr:row>12</xdr:row>
                    <xdr:rowOff>104775</xdr:rowOff>
                  </from>
                  <to>
                    <xdr:col>13</xdr:col>
                    <xdr:colOff>381000</xdr:colOff>
                    <xdr:row>12</xdr:row>
                    <xdr:rowOff>342900</xdr:rowOff>
                  </to>
                </anchor>
              </controlPr>
            </control>
          </mc:Choice>
        </mc:AlternateContent>
        <mc:AlternateContent xmlns:mc="http://schemas.openxmlformats.org/markup-compatibility/2006">
          <mc:Choice Requires="x14">
            <control shapeId="1064" r:id="rId19" name="Check Box 40">
              <controlPr locked="0" defaultSize="0" autoFill="0" autoLine="0" autoPict="0">
                <anchor moveWithCells="1">
                  <from>
                    <xdr:col>4</xdr:col>
                    <xdr:colOff>142875</xdr:colOff>
                    <xdr:row>13</xdr:row>
                    <xdr:rowOff>104775</xdr:rowOff>
                  </from>
                  <to>
                    <xdr:col>4</xdr:col>
                    <xdr:colOff>381000</xdr:colOff>
                    <xdr:row>13</xdr:row>
                    <xdr:rowOff>342900</xdr:rowOff>
                  </to>
                </anchor>
              </controlPr>
            </control>
          </mc:Choice>
        </mc:AlternateContent>
        <mc:AlternateContent xmlns:mc="http://schemas.openxmlformats.org/markup-compatibility/2006">
          <mc:Choice Requires="x14">
            <control shapeId="1065" r:id="rId20" name="Check Box 41">
              <controlPr locked="0" defaultSize="0" autoFill="0" autoLine="0" autoPict="0">
                <anchor moveWithCells="1">
                  <from>
                    <xdr:col>8</xdr:col>
                    <xdr:colOff>142875</xdr:colOff>
                    <xdr:row>13</xdr:row>
                    <xdr:rowOff>104775</xdr:rowOff>
                  </from>
                  <to>
                    <xdr:col>8</xdr:col>
                    <xdr:colOff>381000</xdr:colOff>
                    <xdr:row>13</xdr:row>
                    <xdr:rowOff>342900</xdr:rowOff>
                  </to>
                </anchor>
              </controlPr>
            </control>
          </mc:Choice>
        </mc:AlternateContent>
        <mc:AlternateContent xmlns:mc="http://schemas.openxmlformats.org/markup-compatibility/2006">
          <mc:Choice Requires="x14">
            <control shapeId="1066" r:id="rId21" name="Check Box 42">
              <controlPr locked="0" defaultSize="0" autoFill="0" autoLine="0" autoPict="0">
                <anchor moveWithCells="1">
                  <from>
                    <xdr:col>12</xdr:col>
                    <xdr:colOff>142875</xdr:colOff>
                    <xdr:row>13</xdr:row>
                    <xdr:rowOff>104775</xdr:rowOff>
                  </from>
                  <to>
                    <xdr:col>12</xdr:col>
                    <xdr:colOff>381000</xdr:colOff>
                    <xdr:row>13</xdr:row>
                    <xdr:rowOff>342900</xdr:rowOff>
                  </to>
                </anchor>
              </controlPr>
            </control>
          </mc:Choice>
        </mc:AlternateContent>
        <mc:AlternateContent xmlns:mc="http://schemas.openxmlformats.org/markup-compatibility/2006">
          <mc:Choice Requires="x14">
            <control shapeId="1067" r:id="rId22" name="Check Box 43">
              <controlPr locked="0" defaultSize="0" autoFill="0" autoLine="0" autoPict="0">
                <anchor moveWithCells="1">
                  <from>
                    <xdr:col>4</xdr:col>
                    <xdr:colOff>142875</xdr:colOff>
                    <xdr:row>14</xdr:row>
                    <xdr:rowOff>104775</xdr:rowOff>
                  </from>
                  <to>
                    <xdr:col>4</xdr:col>
                    <xdr:colOff>381000</xdr:colOff>
                    <xdr:row>14</xdr:row>
                    <xdr:rowOff>342900</xdr:rowOff>
                  </to>
                </anchor>
              </controlPr>
            </control>
          </mc:Choice>
        </mc:AlternateContent>
        <mc:AlternateContent xmlns:mc="http://schemas.openxmlformats.org/markup-compatibility/2006">
          <mc:Choice Requires="x14">
            <control shapeId="1068" r:id="rId23" name="Check Box 44">
              <controlPr locked="0" defaultSize="0" autoFill="0" autoLine="0" autoPict="0">
                <anchor moveWithCells="1">
                  <from>
                    <xdr:col>8</xdr:col>
                    <xdr:colOff>142875</xdr:colOff>
                    <xdr:row>14</xdr:row>
                    <xdr:rowOff>104775</xdr:rowOff>
                  </from>
                  <to>
                    <xdr:col>8</xdr:col>
                    <xdr:colOff>381000</xdr:colOff>
                    <xdr:row>14</xdr:row>
                    <xdr:rowOff>342900</xdr:rowOff>
                  </to>
                </anchor>
              </controlPr>
            </control>
          </mc:Choice>
        </mc:AlternateContent>
        <mc:AlternateContent xmlns:mc="http://schemas.openxmlformats.org/markup-compatibility/2006">
          <mc:Choice Requires="x14">
            <control shapeId="1069" r:id="rId24" name="Check Box 45">
              <controlPr locked="0" defaultSize="0" autoFill="0" autoLine="0" autoPict="0">
                <anchor moveWithCells="1">
                  <from>
                    <xdr:col>12</xdr:col>
                    <xdr:colOff>142875</xdr:colOff>
                    <xdr:row>14</xdr:row>
                    <xdr:rowOff>104775</xdr:rowOff>
                  </from>
                  <to>
                    <xdr:col>12</xdr:col>
                    <xdr:colOff>381000</xdr:colOff>
                    <xdr:row>14</xdr:row>
                    <xdr:rowOff>342900</xdr:rowOff>
                  </to>
                </anchor>
              </controlPr>
            </control>
          </mc:Choice>
        </mc:AlternateContent>
        <mc:AlternateContent xmlns:mc="http://schemas.openxmlformats.org/markup-compatibility/2006">
          <mc:Choice Requires="x14">
            <control shapeId="1070" r:id="rId25" name="Check Box 46">
              <controlPr locked="0" defaultSize="0" autoFill="0" autoLine="0" autoPict="0">
                <anchor moveWithCells="1">
                  <from>
                    <xdr:col>17</xdr:col>
                    <xdr:colOff>152400</xdr:colOff>
                    <xdr:row>14</xdr:row>
                    <xdr:rowOff>76200</xdr:rowOff>
                  </from>
                  <to>
                    <xdr:col>18</xdr:col>
                    <xdr:colOff>152400</xdr:colOff>
                    <xdr:row>14</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Q40"/>
  <sheetViews>
    <sheetView view="pageBreakPreview" zoomScale="70" zoomScaleNormal="80" zoomScaleSheetLayoutView="70" workbookViewId="0"/>
  </sheetViews>
  <sheetFormatPr defaultRowHeight="13.5" x14ac:dyDescent="0.15"/>
  <cols>
    <col min="1" max="15" width="6.5" style="1" customWidth="1" collapsed="1"/>
    <col min="16" max="17" width="3.25" style="1" customWidth="1"/>
    <col min="18" max="18" width="3.25" style="1" customWidth="1" collapsed="1"/>
    <col min="19" max="19" width="3.25" style="1" customWidth="1"/>
    <col min="20" max="20" width="3.25" style="1" customWidth="1" collapsed="1"/>
    <col min="21" max="21" width="3.25" style="1" customWidth="1"/>
    <col min="22" max="22" width="136.375" style="1" bestFit="1" customWidth="1" collapsed="1"/>
    <col min="23" max="26" width="5" style="1" customWidth="1" collapsed="1"/>
    <col min="27" max="27" width="9" style="1" collapsed="1"/>
    <col min="28" max="28" width="8.75" style="1" customWidth="1" collapsed="1"/>
    <col min="29" max="30" width="9.125" style="1" customWidth="1" collapsed="1"/>
    <col min="31" max="31" width="9" style="1" collapsed="1"/>
    <col min="32" max="43" width="9" style="1"/>
    <col min="44" max="16384" width="9" style="1" collapsed="1"/>
  </cols>
  <sheetData>
    <row r="1" spans="1:30" x14ac:dyDescent="0.15">
      <c r="A1" s="1" t="s">
        <v>7</v>
      </c>
    </row>
    <row r="2" spans="1:30" s="6" customFormat="1" ht="21" x14ac:dyDescent="0.15">
      <c r="A2" s="112" t="s">
        <v>8</v>
      </c>
      <c r="B2" s="112"/>
      <c r="C2" s="112"/>
      <c r="D2" s="112"/>
      <c r="E2" s="112"/>
      <c r="F2" s="112"/>
      <c r="G2" s="112"/>
      <c r="H2" s="112"/>
      <c r="I2" s="112"/>
      <c r="J2" s="112"/>
      <c r="K2" s="112"/>
      <c r="L2" s="112"/>
      <c r="M2" s="112"/>
      <c r="N2" s="112"/>
      <c r="O2" s="112"/>
      <c r="P2" s="112"/>
      <c r="Q2" s="112"/>
      <c r="R2" s="112"/>
      <c r="S2" s="112"/>
      <c r="T2" s="112"/>
      <c r="U2" s="112"/>
    </row>
    <row r="3" spans="1:30" ht="24" customHeight="1" x14ac:dyDescent="0.15">
      <c r="N3" s="61" t="s">
        <v>118</v>
      </c>
      <c r="O3" s="73"/>
      <c r="P3" s="73"/>
      <c r="Q3" s="1" t="s">
        <v>41</v>
      </c>
      <c r="R3" s="49"/>
      <c r="S3" s="1" t="s">
        <v>40</v>
      </c>
      <c r="T3" s="49"/>
      <c r="U3" s="1" t="s">
        <v>39</v>
      </c>
      <c r="V3" s="1" t="s">
        <v>91</v>
      </c>
      <c r="AA3" s="71"/>
      <c r="AB3" s="71"/>
      <c r="AC3" s="71"/>
      <c r="AD3" s="71"/>
    </row>
    <row r="4" spans="1:30" ht="24" customHeight="1" x14ac:dyDescent="0.15">
      <c r="B4" s="2" t="s">
        <v>9</v>
      </c>
    </row>
    <row r="5" spans="1:30" ht="42" customHeight="1" x14ac:dyDescent="0.15">
      <c r="H5" s="7" t="s">
        <v>3</v>
      </c>
      <c r="J5" s="72"/>
      <c r="K5" s="72"/>
      <c r="L5" s="72"/>
      <c r="M5" s="72"/>
      <c r="N5" s="72"/>
      <c r="O5" s="72"/>
      <c r="P5" s="72"/>
      <c r="Q5" s="72"/>
      <c r="R5" s="72"/>
      <c r="S5" s="72"/>
      <c r="T5" s="72"/>
      <c r="U5" s="72"/>
      <c r="V5" s="1" t="s">
        <v>54</v>
      </c>
    </row>
    <row r="6" spans="1:30" ht="42" customHeight="1" x14ac:dyDescent="0.15">
      <c r="H6" s="7" t="s">
        <v>1</v>
      </c>
      <c r="J6" s="72"/>
      <c r="K6" s="72"/>
      <c r="L6" s="72"/>
      <c r="M6" s="72"/>
      <c r="N6" s="72"/>
      <c r="O6" s="72"/>
      <c r="P6" s="72"/>
      <c r="Q6" s="72"/>
      <c r="R6" s="72"/>
      <c r="S6" s="72"/>
      <c r="T6" s="72"/>
      <c r="U6" s="72"/>
      <c r="V6" s="8" t="s">
        <v>55</v>
      </c>
    </row>
    <row r="7" spans="1:30" ht="21" customHeight="1" x14ac:dyDescent="0.15">
      <c r="H7" s="1" t="s">
        <v>4</v>
      </c>
    </row>
    <row r="8" spans="1:30" ht="23.25" customHeight="1" x14ac:dyDescent="0.15">
      <c r="H8" s="5" t="s">
        <v>5</v>
      </c>
      <c r="J8" s="114"/>
      <c r="K8" s="114"/>
      <c r="L8" s="114"/>
      <c r="M8" s="114"/>
      <c r="N8" s="114"/>
      <c r="O8" s="114"/>
      <c r="P8" s="114"/>
      <c r="Q8" s="114"/>
      <c r="R8" s="114"/>
      <c r="S8" s="114"/>
      <c r="T8" s="114"/>
      <c r="U8" s="45"/>
      <c r="V8" s="8" t="s">
        <v>56</v>
      </c>
    </row>
    <row r="10" spans="1:30" ht="36.75" customHeight="1" x14ac:dyDescent="0.15">
      <c r="A10" s="113" t="s">
        <v>73</v>
      </c>
      <c r="B10" s="113"/>
      <c r="C10" s="113"/>
      <c r="D10" s="113"/>
      <c r="E10" s="113"/>
      <c r="F10" s="113"/>
      <c r="G10" s="113"/>
      <c r="H10" s="113"/>
      <c r="I10" s="113"/>
      <c r="J10" s="113"/>
      <c r="K10" s="113"/>
      <c r="L10" s="113"/>
      <c r="M10" s="113"/>
      <c r="N10" s="113"/>
      <c r="O10" s="113"/>
      <c r="P10" s="113"/>
      <c r="Q10" s="113"/>
      <c r="R10" s="113"/>
      <c r="S10" s="113"/>
      <c r="T10" s="113"/>
      <c r="U10" s="113"/>
    </row>
    <row r="11" spans="1:30" ht="7.5" customHeight="1" x14ac:dyDescent="0.15">
      <c r="A11" s="64"/>
      <c r="B11" s="64"/>
      <c r="C11" s="64"/>
      <c r="D11" s="64"/>
      <c r="E11" s="64"/>
      <c r="F11" s="64"/>
      <c r="G11" s="64"/>
      <c r="H11" s="64"/>
      <c r="I11" s="64"/>
      <c r="J11" s="64"/>
      <c r="K11" s="64"/>
      <c r="L11" s="64"/>
      <c r="M11" s="64"/>
      <c r="N11" s="64"/>
      <c r="O11" s="64"/>
      <c r="P11" s="64"/>
      <c r="Q11" s="64"/>
      <c r="R11" s="64"/>
      <c r="S11" s="64"/>
      <c r="T11" s="64"/>
      <c r="U11" s="64"/>
    </row>
    <row r="12" spans="1:30" ht="33" customHeight="1" x14ac:dyDescent="0.15">
      <c r="A12" s="110" t="s">
        <v>0</v>
      </c>
      <c r="B12" s="109"/>
      <c r="C12" s="109"/>
      <c r="D12" s="111"/>
      <c r="E12" s="22" t="s">
        <v>24</v>
      </c>
      <c r="F12" s="9"/>
      <c r="G12" s="90"/>
      <c r="H12" s="90"/>
      <c r="I12" s="90"/>
      <c r="J12" s="90"/>
      <c r="K12" s="90"/>
      <c r="L12" s="90"/>
      <c r="M12" s="90"/>
      <c r="N12" s="90"/>
      <c r="O12" s="90"/>
      <c r="P12" s="90"/>
      <c r="Q12" s="90"/>
      <c r="R12" s="90"/>
      <c r="S12" s="90"/>
      <c r="T12" s="90"/>
      <c r="U12" s="115"/>
      <c r="V12" s="1" t="s">
        <v>72</v>
      </c>
    </row>
    <row r="13" spans="1:30" ht="33" customHeight="1" x14ac:dyDescent="0.15">
      <c r="A13" s="110" t="s">
        <v>10</v>
      </c>
      <c r="B13" s="109"/>
      <c r="C13" s="109"/>
      <c r="D13" s="111"/>
      <c r="E13" s="23"/>
      <c r="F13" s="62"/>
      <c r="G13" s="50"/>
      <c r="H13" s="10" t="s">
        <v>41</v>
      </c>
      <c r="I13" s="51"/>
      <c r="J13" s="10" t="s">
        <v>51</v>
      </c>
      <c r="K13" s="51"/>
      <c r="L13" s="10" t="s">
        <v>50</v>
      </c>
      <c r="M13" s="28" t="s">
        <v>33</v>
      </c>
      <c r="N13" s="39"/>
      <c r="O13" s="10" t="s">
        <v>49</v>
      </c>
      <c r="P13" s="10"/>
      <c r="Q13" s="10"/>
      <c r="R13" s="10"/>
      <c r="S13" s="10"/>
      <c r="T13" s="10"/>
      <c r="U13" s="19"/>
      <c r="V13" s="1" t="s">
        <v>123</v>
      </c>
    </row>
    <row r="14" spans="1:30" ht="33" customHeight="1" x14ac:dyDescent="0.15">
      <c r="A14" s="110" t="s">
        <v>11</v>
      </c>
      <c r="B14" s="109"/>
      <c r="C14" s="109"/>
      <c r="D14" s="111"/>
      <c r="E14" s="23"/>
      <c r="F14" s="9" t="s">
        <v>31</v>
      </c>
      <c r="G14" s="15"/>
      <c r="H14" s="63" t="s">
        <v>33</v>
      </c>
      <c r="I14" s="39"/>
      <c r="J14" s="9" t="s">
        <v>32</v>
      </c>
      <c r="K14" s="15"/>
      <c r="L14" s="63" t="s">
        <v>33</v>
      </c>
      <c r="M14" s="39"/>
      <c r="N14" s="9" t="s">
        <v>34</v>
      </c>
      <c r="O14" s="9"/>
      <c r="P14" s="9"/>
      <c r="Q14" s="9"/>
      <c r="R14" s="9"/>
      <c r="S14" s="9"/>
      <c r="T14" s="9"/>
      <c r="U14" s="18"/>
      <c r="V14" s="1" t="s">
        <v>75</v>
      </c>
    </row>
    <row r="15" spans="1:30" ht="33" customHeight="1" x14ac:dyDescent="0.15">
      <c r="A15" s="110" t="s">
        <v>12</v>
      </c>
      <c r="B15" s="109"/>
      <c r="C15" s="109"/>
      <c r="D15" s="111"/>
      <c r="E15" s="36"/>
      <c r="F15" s="11" t="s">
        <v>35</v>
      </c>
      <c r="G15" s="4"/>
      <c r="H15" s="66" t="s">
        <v>33</v>
      </c>
      <c r="I15" s="37"/>
      <c r="J15" s="11" t="s">
        <v>36</v>
      </c>
      <c r="K15" s="4"/>
      <c r="L15" s="66" t="s">
        <v>33</v>
      </c>
      <c r="M15" s="37"/>
      <c r="N15" s="11" t="s">
        <v>84</v>
      </c>
      <c r="O15" s="11"/>
      <c r="P15" s="74" t="s">
        <v>33</v>
      </c>
      <c r="Q15" s="74"/>
      <c r="R15" s="11"/>
      <c r="S15" s="11"/>
      <c r="T15" s="11" t="s">
        <v>115</v>
      </c>
      <c r="U15" s="57"/>
      <c r="V15" s="1" t="s">
        <v>76</v>
      </c>
    </row>
    <row r="16" spans="1:30" ht="33" customHeight="1" x14ac:dyDescent="0.15">
      <c r="A16" s="110"/>
      <c r="B16" s="109"/>
      <c r="C16" s="109"/>
      <c r="D16" s="111"/>
      <c r="E16" s="87" t="s">
        <v>61</v>
      </c>
      <c r="F16" s="88"/>
      <c r="G16" s="88"/>
      <c r="H16" s="88"/>
      <c r="I16" s="52"/>
      <c r="J16" s="31" t="s">
        <v>62</v>
      </c>
      <c r="K16" s="13"/>
      <c r="L16" s="65" t="s">
        <v>33</v>
      </c>
      <c r="M16" s="88" t="s">
        <v>64</v>
      </c>
      <c r="N16" s="88"/>
      <c r="O16" s="52"/>
      <c r="P16" s="40" t="s">
        <v>63</v>
      </c>
      <c r="Q16" s="13"/>
      <c r="R16" s="31"/>
      <c r="S16" s="31"/>
      <c r="T16" s="13"/>
      <c r="U16" s="14"/>
    </row>
    <row r="17" spans="1:22" ht="33" customHeight="1" x14ac:dyDescent="0.15">
      <c r="A17" s="110" t="s">
        <v>2</v>
      </c>
      <c r="B17" s="109"/>
      <c r="C17" s="109"/>
      <c r="D17" s="111"/>
      <c r="E17" s="23"/>
      <c r="F17" s="9" t="s">
        <v>37</v>
      </c>
      <c r="G17" s="15"/>
      <c r="H17" s="63" t="s">
        <v>33</v>
      </c>
      <c r="I17" s="39"/>
      <c r="J17" s="9" t="s">
        <v>38</v>
      </c>
      <c r="K17" s="15"/>
      <c r="L17" s="63" t="s">
        <v>33</v>
      </c>
      <c r="M17" s="39"/>
      <c r="N17" s="89" t="s">
        <v>59</v>
      </c>
      <c r="O17" s="89"/>
      <c r="P17" s="90"/>
      <c r="Q17" s="90"/>
      <c r="R17" s="90"/>
      <c r="S17" s="90"/>
      <c r="T17" s="90"/>
      <c r="U17" s="29" t="s">
        <v>57</v>
      </c>
      <c r="V17" s="1" t="s">
        <v>89</v>
      </c>
    </row>
    <row r="18" spans="1:22" ht="33" customHeight="1" x14ac:dyDescent="0.15">
      <c r="A18" s="110" t="s">
        <v>86</v>
      </c>
      <c r="B18" s="109"/>
      <c r="C18" s="109"/>
      <c r="D18" s="111"/>
      <c r="E18" s="23"/>
      <c r="F18" s="89" t="s">
        <v>60</v>
      </c>
      <c r="G18" s="89"/>
      <c r="H18" s="89"/>
      <c r="I18" s="90"/>
      <c r="J18" s="90"/>
      <c r="K18" s="30" t="s">
        <v>57</v>
      </c>
      <c r="L18" s="63" t="s">
        <v>33</v>
      </c>
      <c r="M18" s="39"/>
      <c r="N18" s="9" t="s">
        <v>58</v>
      </c>
      <c r="O18" s="9"/>
      <c r="P18" s="9"/>
      <c r="Q18" s="9"/>
      <c r="R18" s="90"/>
      <c r="S18" s="90"/>
      <c r="T18" s="90"/>
      <c r="U18" s="29" t="s">
        <v>57</v>
      </c>
      <c r="V18" s="1" t="s">
        <v>90</v>
      </c>
    </row>
    <row r="19" spans="1:22" ht="33" customHeight="1" x14ac:dyDescent="0.15">
      <c r="A19" s="116" t="s">
        <v>87</v>
      </c>
      <c r="B19" s="117"/>
      <c r="C19" s="117"/>
      <c r="D19" s="118"/>
      <c r="E19" s="82"/>
      <c r="F19" s="83"/>
      <c r="G19" s="83"/>
      <c r="H19" s="83"/>
      <c r="I19" s="83"/>
      <c r="J19" s="9" t="s">
        <v>53</v>
      </c>
      <c r="K19" s="9"/>
      <c r="L19" s="9"/>
      <c r="M19" s="9"/>
      <c r="N19" s="9"/>
      <c r="O19" s="9"/>
      <c r="P19" s="9"/>
      <c r="Q19" s="9"/>
      <c r="R19" s="9"/>
      <c r="S19" s="9"/>
      <c r="T19" s="9"/>
      <c r="U19" s="18"/>
      <c r="V19" s="1" t="s">
        <v>71</v>
      </c>
    </row>
    <row r="20" spans="1:22" ht="33" customHeight="1" x14ac:dyDescent="0.15">
      <c r="A20" s="110" t="s">
        <v>13</v>
      </c>
      <c r="B20" s="109"/>
      <c r="C20" s="109"/>
      <c r="D20" s="111"/>
      <c r="E20" s="25" t="s">
        <v>15</v>
      </c>
      <c r="F20" s="11"/>
      <c r="G20" s="59" t="s">
        <v>117</v>
      </c>
      <c r="H20" s="53"/>
      <c r="I20" s="16" t="s">
        <v>41</v>
      </c>
      <c r="J20" s="55"/>
      <c r="K20" s="16" t="s">
        <v>40</v>
      </c>
      <c r="L20" s="55"/>
      <c r="M20" s="16" t="s">
        <v>39</v>
      </c>
      <c r="N20" s="4"/>
      <c r="O20" s="16"/>
      <c r="P20" s="16"/>
      <c r="Q20" s="16"/>
      <c r="R20" s="16"/>
      <c r="S20" s="16"/>
      <c r="T20" s="16"/>
      <c r="U20" s="20"/>
      <c r="V20" s="1" t="s">
        <v>112</v>
      </c>
    </row>
    <row r="21" spans="1:22" ht="33" customHeight="1" x14ac:dyDescent="0.15">
      <c r="A21" s="110"/>
      <c r="B21" s="109"/>
      <c r="C21" s="109"/>
      <c r="D21" s="111"/>
      <c r="E21" s="24" t="s">
        <v>52</v>
      </c>
      <c r="F21" s="13"/>
      <c r="G21" s="60" t="s">
        <v>117</v>
      </c>
      <c r="H21" s="54"/>
      <c r="I21" s="17" t="s">
        <v>41</v>
      </c>
      <c r="J21" s="56"/>
      <c r="K21" s="17" t="s">
        <v>40</v>
      </c>
      <c r="L21" s="56"/>
      <c r="M21" s="17" t="s">
        <v>39</v>
      </c>
      <c r="N21" s="17"/>
      <c r="O21" s="17"/>
      <c r="P21" s="17"/>
      <c r="Q21" s="17"/>
      <c r="R21" s="17"/>
      <c r="S21" s="17"/>
      <c r="T21" s="17"/>
      <c r="U21" s="21"/>
      <c r="V21" s="1" t="s">
        <v>67</v>
      </c>
    </row>
    <row r="22" spans="1:22" ht="33" customHeight="1" x14ac:dyDescent="0.15">
      <c r="A22" s="110" t="s">
        <v>30</v>
      </c>
      <c r="B22" s="109"/>
      <c r="C22" s="109"/>
      <c r="D22" s="111"/>
      <c r="E22" s="25" t="s">
        <v>42</v>
      </c>
      <c r="F22" s="11"/>
      <c r="G22" s="11" t="s">
        <v>44</v>
      </c>
      <c r="H22" s="86"/>
      <c r="I22" s="86"/>
      <c r="J22" s="11" t="s">
        <v>45</v>
      </c>
      <c r="K22" s="11"/>
      <c r="L22" s="11"/>
      <c r="M22" s="11"/>
      <c r="N22" s="11"/>
      <c r="O22" s="11"/>
      <c r="P22" s="11"/>
      <c r="Q22" s="11"/>
      <c r="R22" s="11"/>
      <c r="S22" s="11"/>
      <c r="T22" s="11"/>
      <c r="U22" s="12"/>
      <c r="V22" s="1" t="s">
        <v>66</v>
      </c>
    </row>
    <row r="23" spans="1:22" ht="33" customHeight="1" x14ac:dyDescent="0.15">
      <c r="A23" s="110"/>
      <c r="B23" s="109"/>
      <c r="C23" s="109"/>
      <c r="D23" s="111"/>
      <c r="E23" s="24" t="s">
        <v>43</v>
      </c>
      <c r="F23" s="13"/>
      <c r="G23" s="84"/>
      <c r="H23" s="84"/>
      <c r="I23" s="84"/>
      <c r="J23" s="84"/>
      <c r="K23" s="84"/>
      <c r="L23" s="84"/>
      <c r="M23" s="84"/>
      <c r="N23" s="84"/>
      <c r="O23" s="84"/>
      <c r="P23" s="84"/>
      <c r="Q23" s="84"/>
      <c r="R23" s="84"/>
      <c r="S23" s="84"/>
      <c r="T23" s="84"/>
      <c r="U23" s="85"/>
      <c r="V23" s="1" t="s">
        <v>65</v>
      </c>
    </row>
    <row r="24" spans="1:22" ht="33" customHeight="1" x14ac:dyDescent="0.15">
      <c r="A24" s="110" t="s">
        <v>14</v>
      </c>
      <c r="B24" s="109"/>
      <c r="C24" s="109"/>
      <c r="D24" s="111"/>
      <c r="E24" s="36"/>
      <c r="F24" s="11" t="s">
        <v>46</v>
      </c>
      <c r="G24" s="11"/>
      <c r="H24" s="4"/>
      <c r="I24" s="37"/>
      <c r="J24" s="11" t="s">
        <v>47</v>
      </c>
      <c r="K24" s="11"/>
      <c r="L24" s="4"/>
      <c r="M24" s="37"/>
      <c r="N24" s="11" t="s">
        <v>48</v>
      </c>
      <c r="O24" s="4"/>
      <c r="P24" s="4"/>
      <c r="Q24" s="4"/>
      <c r="R24" s="4"/>
      <c r="S24" s="4"/>
      <c r="T24" s="4"/>
      <c r="U24" s="58"/>
      <c r="V24" s="1" t="s">
        <v>68</v>
      </c>
    </row>
    <row r="25" spans="1:22" ht="33" customHeight="1" x14ac:dyDescent="0.15">
      <c r="A25" s="110"/>
      <c r="B25" s="109"/>
      <c r="C25" s="109"/>
      <c r="D25" s="111"/>
      <c r="E25" s="26" t="s">
        <v>25</v>
      </c>
      <c r="F25" s="3"/>
      <c r="G25" s="77"/>
      <c r="H25" s="77"/>
      <c r="I25" s="77"/>
      <c r="J25" s="77"/>
      <c r="K25" s="77"/>
      <c r="L25" s="77"/>
      <c r="M25" s="77"/>
      <c r="N25" s="77"/>
      <c r="O25" s="77"/>
      <c r="P25" s="77"/>
      <c r="Q25" s="77"/>
      <c r="R25" s="77"/>
      <c r="S25" s="77"/>
      <c r="T25" s="77"/>
      <c r="U25" s="78"/>
      <c r="V25" s="1" t="s">
        <v>69</v>
      </c>
    </row>
    <row r="26" spans="1:22" ht="33" customHeight="1" x14ac:dyDescent="0.15">
      <c r="A26" s="110"/>
      <c r="B26" s="109"/>
      <c r="C26" s="109"/>
      <c r="D26" s="111"/>
      <c r="E26" s="24" t="s">
        <v>1</v>
      </c>
      <c r="F26" s="13"/>
      <c r="G26" s="79"/>
      <c r="H26" s="79"/>
      <c r="I26" s="79"/>
      <c r="J26" s="79"/>
      <c r="K26" s="79"/>
      <c r="L26" s="79"/>
      <c r="M26" s="79"/>
      <c r="N26" s="79"/>
      <c r="O26" s="79"/>
      <c r="P26" s="79"/>
      <c r="Q26" s="79"/>
      <c r="R26" s="79"/>
      <c r="S26" s="79"/>
      <c r="T26" s="79"/>
      <c r="U26" s="80"/>
      <c r="V26" s="1" t="s">
        <v>70</v>
      </c>
    </row>
    <row r="27" spans="1:22" ht="22.5" customHeight="1" x14ac:dyDescent="0.15">
      <c r="A27" s="2" t="s">
        <v>27</v>
      </c>
      <c r="B27" s="5"/>
    </row>
    <row r="28" spans="1:22" ht="22.5" customHeight="1" x14ac:dyDescent="0.15">
      <c r="A28" s="33" t="s">
        <v>28</v>
      </c>
      <c r="B28" s="5"/>
      <c r="V28" s="1" t="s">
        <v>78</v>
      </c>
    </row>
    <row r="29" spans="1:22" ht="22.5" customHeight="1" x14ac:dyDescent="0.15">
      <c r="A29" s="33" t="s">
        <v>29</v>
      </c>
      <c r="B29" s="5"/>
      <c r="V29" s="34" t="s">
        <v>79</v>
      </c>
    </row>
    <row r="30" spans="1:22" ht="22.5" customHeight="1" x14ac:dyDescent="0.15">
      <c r="A30" s="32" t="s">
        <v>74</v>
      </c>
      <c r="V30" s="34" t="s">
        <v>80</v>
      </c>
    </row>
    <row r="31" spans="1:22" ht="22.5" customHeight="1" x14ac:dyDescent="0.15">
      <c r="A31" s="32"/>
      <c r="Q31" s="2" t="s">
        <v>20</v>
      </c>
      <c r="R31" s="2"/>
      <c r="S31" s="2"/>
      <c r="V31" s="1" t="s">
        <v>77</v>
      </c>
    </row>
    <row r="32" spans="1:22" ht="22.5" customHeight="1" x14ac:dyDescent="0.15">
      <c r="Q32" s="2" t="s">
        <v>21</v>
      </c>
      <c r="R32" s="2"/>
      <c r="S32" s="2"/>
      <c r="V32" s="1" t="s">
        <v>82</v>
      </c>
    </row>
    <row r="33" spans="1:22" ht="27.75" customHeight="1" x14ac:dyDescent="0.15">
      <c r="A33" s="100" t="s">
        <v>6</v>
      </c>
      <c r="B33" s="101"/>
      <c r="C33" s="101"/>
      <c r="D33" s="101"/>
      <c r="E33" s="101"/>
      <c r="F33" s="101"/>
      <c r="G33" s="101"/>
      <c r="H33" s="102"/>
      <c r="I33" s="103" t="s">
        <v>16</v>
      </c>
      <c r="J33" s="104"/>
      <c r="K33" s="104"/>
      <c r="L33" s="104"/>
      <c r="M33" s="104"/>
      <c r="N33" s="104"/>
      <c r="O33" s="104"/>
      <c r="P33" s="104"/>
      <c r="Q33" s="104"/>
      <c r="R33" s="104"/>
      <c r="S33" s="104"/>
      <c r="T33" s="104"/>
      <c r="U33" s="105"/>
      <c r="V33" s="1" t="s">
        <v>83</v>
      </c>
    </row>
    <row r="34" spans="1:22" ht="21.75" customHeight="1" x14ac:dyDescent="0.15">
      <c r="A34" s="91" t="s">
        <v>122</v>
      </c>
      <c r="B34" s="92"/>
      <c r="C34" s="92"/>
      <c r="D34" s="92"/>
      <c r="E34" s="92"/>
      <c r="F34" s="92"/>
      <c r="G34" s="92"/>
      <c r="H34" s="93"/>
      <c r="I34" s="106" t="s">
        <v>18</v>
      </c>
      <c r="J34" s="107"/>
      <c r="K34" s="107"/>
      <c r="L34" s="107"/>
      <c r="M34" s="107"/>
      <c r="N34" s="107"/>
      <c r="O34" s="107"/>
      <c r="P34" s="107"/>
      <c r="Q34" s="107"/>
      <c r="R34" s="107"/>
      <c r="S34" s="107"/>
      <c r="T34" s="107"/>
      <c r="U34" s="108"/>
      <c r="V34" s="8" t="s">
        <v>85</v>
      </c>
    </row>
    <row r="35" spans="1:22" ht="21.75" customHeight="1" x14ac:dyDescent="0.15">
      <c r="A35" s="91" t="s">
        <v>23</v>
      </c>
      <c r="B35" s="92"/>
      <c r="C35" s="92"/>
      <c r="D35" s="92"/>
      <c r="E35" s="92"/>
      <c r="F35" s="92"/>
      <c r="G35" s="92"/>
      <c r="H35" s="93"/>
      <c r="I35" s="106"/>
      <c r="J35" s="107"/>
      <c r="K35" s="107"/>
      <c r="L35" s="107"/>
      <c r="M35" s="107"/>
      <c r="N35" s="107"/>
      <c r="O35" s="107"/>
      <c r="P35" s="107"/>
      <c r="Q35" s="107"/>
      <c r="R35" s="107"/>
      <c r="S35" s="107"/>
      <c r="T35" s="107"/>
      <c r="U35" s="108"/>
      <c r="V35" s="1" t="s">
        <v>81</v>
      </c>
    </row>
    <row r="36" spans="1:22" ht="21.75" customHeight="1" x14ac:dyDescent="0.15">
      <c r="A36" s="91" t="s">
        <v>22</v>
      </c>
      <c r="B36" s="92"/>
      <c r="C36" s="92"/>
      <c r="D36" s="92"/>
      <c r="E36" s="92"/>
      <c r="F36" s="92"/>
      <c r="G36" s="92"/>
      <c r="H36" s="93"/>
      <c r="I36" s="106"/>
      <c r="J36" s="107"/>
      <c r="K36" s="107"/>
      <c r="L36" s="107"/>
      <c r="M36" s="107"/>
      <c r="N36" s="107"/>
      <c r="O36" s="107"/>
      <c r="P36" s="107"/>
      <c r="Q36" s="107"/>
      <c r="R36" s="107"/>
      <c r="S36" s="107"/>
      <c r="T36" s="107"/>
      <c r="U36" s="108"/>
      <c r="V36" s="1" t="s">
        <v>127</v>
      </c>
    </row>
    <row r="37" spans="1:22" ht="21.75" customHeight="1" x14ac:dyDescent="0.15">
      <c r="A37" s="91" t="s">
        <v>17</v>
      </c>
      <c r="B37" s="92"/>
      <c r="C37" s="92"/>
      <c r="D37" s="92"/>
      <c r="E37" s="92"/>
      <c r="F37" s="92"/>
      <c r="G37" s="92"/>
      <c r="H37" s="93"/>
      <c r="I37" s="106"/>
      <c r="J37" s="107"/>
      <c r="K37" s="107"/>
      <c r="L37" s="107"/>
      <c r="M37" s="107"/>
      <c r="N37" s="107"/>
      <c r="O37" s="107"/>
      <c r="P37" s="107"/>
      <c r="Q37" s="107"/>
      <c r="R37" s="107"/>
      <c r="S37" s="107"/>
      <c r="T37" s="107"/>
      <c r="U37" s="108"/>
      <c r="V37" s="34" t="s">
        <v>126</v>
      </c>
    </row>
    <row r="38" spans="1:22" ht="21.75" customHeight="1" x14ac:dyDescent="0.15">
      <c r="A38" s="94" t="s">
        <v>120</v>
      </c>
      <c r="B38" s="95"/>
      <c r="C38" s="95"/>
      <c r="D38" s="95"/>
      <c r="E38" s="95"/>
      <c r="F38" s="95"/>
      <c r="G38" s="95"/>
      <c r="H38" s="96"/>
      <c r="I38" s="97" t="s">
        <v>19</v>
      </c>
      <c r="J38" s="98"/>
      <c r="K38" s="98"/>
      <c r="L38" s="98"/>
      <c r="M38" s="98"/>
      <c r="N38" s="98"/>
      <c r="O38" s="98"/>
      <c r="P38" s="98"/>
      <c r="Q38" s="98"/>
      <c r="R38" s="98"/>
      <c r="S38" s="98"/>
      <c r="T38" s="98"/>
      <c r="U38" s="99"/>
      <c r="V38" s="34" t="s">
        <v>124</v>
      </c>
    </row>
    <row r="39" spans="1:22" ht="21" customHeight="1" x14ac:dyDescent="0.15">
      <c r="V39" s="34" t="s">
        <v>125</v>
      </c>
    </row>
    <row r="40" spans="1:22" ht="21" customHeight="1" x14ac:dyDescent="0.15"/>
  </sheetData>
  <mergeCells count="41">
    <mergeCell ref="A38:H38"/>
    <mergeCell ref="I38:U38"/>
    <mergeCell ref="A33:H33"/>
    <mergeCell ref="I33:U33"/>
    <mergeCell ref="A34:H34"/>
    <mergeCell ref="I34:U34"/>
    <mergeCell ref="A35:H35"/>
    <mergeCell ref="I35:U37"/>
    <mergeCell ref="A36:H36"/>
    <mergeCell ref="A37:H37"/>
    <mergeCell ref="A20:D21"/>
    <mergeCell ref="A22:D23"/>
    <mergeCell ref="H22:I22"/>
    <mergeCell ref="G23:U23"/>
    <mergeCell ref="A24:D26"/>
    <mergeCell ref="G25:U25"/>
    <mergeCell ref="G26:U26"/>
    <mergeCell ref="A18:D18"/>
    <mergeCell ref="F18:H18"/>
    <mergeCell ref="I18:J18"/>
    <mergeCell ref="R18:T18"/>
    <mergeCell ref="A19:D19"/>
    <mergeCell ref="E19:I19"/>
    <mergeCell ref="E16:H16"/>
    <mergeCell ref="M16:N16"/>
    <mergeCell ref="A17:D17"/>
    <mergeCell ref="N17:O17"/>
    <mergeCell ref="P17:T17"/>
    <mergeCell ref="A15:D16"/>
    <mergeCell ref="P15:Q15"/>
    <mergeCell ref="A10:U10"/>
    <mergeCell ref="A12:D12"/>
    <mergeCell ref="G12:U12"/>
    <mergeCell ref="A13:D13"/>
    <mergeCell ref="A14:D14"/>
    <mergeCell ref="J8:T8"/>
    <mergeCell ref="A2:U2"/>
    <mergeCell ref="O3:P3"/>
    <mergeCell ref="AA3:AD3"/>
    <mergeCell ref="J5:U5"/>
    <mergeCell ref="J6:U6"/>
  </mergeCells>
  <phoneticPr fontId="1"/>
  <dataValidations count="4">
    <dataValidation type="whole" allowBlank="1" showInputMessage="1" showErrorMessage="1" sqref="T3">
      <formula1>1</formula1>
      <formula2>31</formula2>
    </dataValidation>
    <dataValidation type="whole" allowBlank="1" showInputMessage="1" showErrorMessage="1" sqref="R3">
      <formula1>1</formula1>
      <formula2>12</formula2>
    </dataValidation>
    <dataValidation type="whole" operator="greaterThanOrEqual" allowBlank="1" showInputMessage="1" showErrorMessage="1" sqref="O3:P3">
      <formula1>1</formula1>
    </dataValidation>
    <dataValidation type="list" allowBlank="1" showInputMessage="1" showErrorMessage="1" sqref="N3">
      <formula1>"令和,西暦"</formula1>
    </dataValidation>
  </dataValidations>
  <hyperlinks>
    <hyperlink ref="V29" r:id="rId1"/>
    <hyperlink ref="V30" r:id="rId2"/>
    <hyperlink ref="V38" r:id="rId3" display="・下水道台帳上、未供用区域（無着色）の流入に関して　⇒　下水道河川管理課に区域外流入に関する流入協議"/>
    <hyperlink ref="V37" r:id="rId4" display="・市の工事で公共汚水桝設置工事が完了しているが、供用開始がされていないもの　⇒　下水道建設課の工事担当者に流入可否の確認"/>
    <hyperlink ref="V39" r:id="rId5" location="kouji" display="・下水道台帳上、未供用区域（黄色）　＆　市で公共汚水桝設置工事を行わない　⇒　下水道河川管理課_下水道管等施設工事施工承認申請による協議"/>
  </hyperlinks>
  <printOptions horizontalCentered="1" verticalCentered="1"/>
  <pageMargins left="0.15748031496062992" right="3.937007874015748E-2" top="0.31496062992125984" bottom="0" header="0" footer="0"/>
  <pageSetup paperSize="9" scale="83"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2049" r:id="rId9" name="Check Box 1">
              <controlPr defaultSize="0" autoFill="0" autoLine="0" autoPict="0">
                <anchor moveWithCells="1">
                  <from>
                    <xdr:col>12</xdr:col>
                    <xdr:colOff>142875</xdr:colOff>
                    <xdr:row>16</xdr:row>
                    <xdr:rowOff>104775</xdr:rowOff>
                  </from>
                  <to>
                    <xdr:col>12</xdr:col>
                    <xdr:colOff>381000</xdr:colOff>
                    <xdr:row>16</xdr:row>
                    <xdr:rowOff>342900</xdr:rowOff>
                  </to>
                </anchor>
              </controlPr>
            </control>
          </mc:Choice>
        </mc:AlternateContent>
        <mc:AlternateContent xmlns:mc="http://schemas.openxmlformats.org/markup-compatibility/2006">
          <mc:Choice Requires="x14">
            <control shapeId="2050" r:id="rId10" name="Check Box 2">
              <controlPr defaultSize="0" autoFill="0" autoLine="0" autoPict="0">
                <anchor moveWithCells="1">
                  <from>
                    <xdr:col>8</xdr:col>
                    <xdr:colOff>142875</xdr:colOff>
                    <xdr:row>16</xdr:row>
                    <xdr:rowOff>104775</xdr:rowOff>
                  </from>
                  <to>
                    <xdr:col>8</xdr:col>
                    <xdr:colOff>381000</xdr:colOff>
                    <xdr:row>16</xdr:row>
                    <xdr:rowOff>342900</xdr:rowOff>
                  </to>
                </anchor>
              </controlPr>
            </control>
          </mc:Choice>
        </mc:AlternateContent>
        <mc:AlternateContent xmlns:mc="http://schemas.openxmlformats.org/markup-compatibility/2006">
          <mc:Choice Requires="x14">
            <control shapeId="2051" r:id="rId11" name="Check Box 3">
              <controlPr defaultSize="0" autoFill="0" autoLine="0" autoPict="0">
                <anchor moveWithCells="1">
                  <from>
                    <xdr:col>4</xdr:col>
                    <xdr:colOff>142875</xdr:colOff>
                    <xdr:row>16</xdr:row>
                    <xdr:rowOff>104775</xdr:rowOff>
                  </from>
                  <to>
                    <xdr:col>4</xdr:col>
                    <xdr:colOff>381000</xdr:colOff>
                    <xdr:row>16</xdr:row>
                    <xdr:rowOff>342900</xdr:rowOff>
                  </to>
                </anchor>
              </controlPr>
            </control>
          </mc:Choice>
        </mc:AlternateContent>
        <mc:AlternateContent xmlns:mc="http://schemas.openxmlformats.org/markup-compatibility/2006">
          <mc:Choice Requires="x14">
            <control shapeId="2052" r:id="rId12" name="Check Box 4">
              <controlPr defaultSize="0" autoFill="0" autoLine="0" autoPict="0">
                <anchor moveWithCells="1">
                  <from>
                    <xdr:col>4</xdr:col>
                    <xdr:colOff>142875</xdr:colOff>
                    <xdr:row>17</xdr:row>
                    <xdr:rowOff>104775</xdr:rowOff>
                  </from>
                  <to>
                    <xdr:col>4</xdr:col>
                    <xdr:colOff>381000</xdr:colOff>
                    <xdr:row>17</xdr:row>
                    <xdr:rowOff>342900</xdr:rowOff>
                  </to>
                </anchor>
              </controlPr>
            </control>
          </mc:Choice>
        </mc:AlternateContent>
        <mc:AlternateContent xmlns:mc="http://schemas.openxmlformats.org/markup-compatibility/2006">
          <mc:Choice Requires="x14">
            <control shapeId="2053" r:id="rId13" name="Check Box 5">
              <controlPr defaultSize="0" autoFill="0" autoLine="0" autoPict="0">
                <anchor moveWithCells="1">
                  <from>
                    <xdr:col>12</xdr:col>
                    <xdr:colOff>142875</xdr:colOff>
                    <xdr:row>17</xdr:row>
                    <xdr:rowOff>104775</xdr:rowOff>
                  </from>
                  <to>
                    <xdr:col>12</xdr:col>
                    <xdr:colOff>381000</xdr:colOff>
                    <xdr:row>17</xdr:row>
                    <xdr:rowOff>342900</xdr:rowOff>
                  </to>
                </anchor>
              </controlPr>
            </control>
          </mc:Choice>
        </mc:AlternateContent>
        <mc:AlternateContent xmlns:mc="http://schemas.openxmlformats.org/markup-compatibility/2006">
          <mc:Choice Requires="x14">
            <control shapeId="2054" r:id="rId14" name="Check Box 6">
              <controlPr defaultSize="0" autoFill="0" autoLine="0" autoPict="0">
                <anchor moveWithCells="1">
                  <from>
                    <xdr:col>12</xdr:col>
                    <xdr:colOff>142875</xdr:colOff>
                    <xdr:row>23</xdr:row>
                    <xdr:rowOff>104775</xdr:rowOff>
                  </from>
                  <to>
                    <xdr:col>12</xdr:col>
                    <xdr:colOff>381000</xdr:colOff>
                    <xdr:row>23</xdr:row>
                    <xdr:rowOff>342900</xdr:rowOff>
                  </to>
                </anchor>
              </controlPr>
            </control>
          </mc:Choice>
        </mc:AlternateContent>
        <mc:AlternateContent xmlns:mc="http://schemas.openxmlformats.org/markup-compatibility/2006">
          <mc:Choice Requires="x14">
            <control shapeId="2055" r:id="rId15" name="Check Box 7">
              <controlPr defaultSize="0" autoFill="0" autoLine="0" autoPict="0">
                <anchor moveWithCells="1">
                  <from>
                    <xdr:col>8</xdr:col>
                    <xdr:colOff>142875</xdr:colOff>
                    <xdr:row>23</xdr:row>
                    <xdr:rowOff>104775</xdr:rowOff>
                  </from>
                  <to>
                    <xdr:col>8</xdr:col>
                    <xdr:colOff>381000</xdr:colOff>
                    <xdr:row>23</xdr:row>
                    <xdr:rowOff>342900</xdr:rowOff>
                  </to>
                </anchor>
              </controlPr>
            </control>
          </mc:Choice>
        </mc:AlternateContent>
        <mc:AlternateContent xmlns:mc="http://schemas.openxmlformats.org/markup-compatibility/2006">
          <mc:Choice Requires="x14">
            <control shapeId="2056" r:id="rId16" name="Check Box 8">
              <controlPr defaultSize="0" autoFill="0" autoLine="0" autoPict="0">
                <anchor moveWithCells="1">
                  <from>
                    <xdr:col>4</xdr:col>
                    <xdr:colOff>142875</xdr:colOff>
                    <xdr:row>23</xdr:row>
                    <xdr:rowOff>104775</xdr:rowOff>
                  </from>
                  <to>
                    <xdr:col>4</xdr:col>
                    <xdr:colOff>381000</xdr:colOff>
                    <xdr:row>23</xdr:row>
                    <xdr:rowOff>342900</xdr:rowOff>
                  </to>
                </anchor>
              </controlPr>
            </control>
          </mc:Choice>
        </mc:AlternateContent>
        <mc:AlternateContent xmlns:mc="http://schemas.openxmlformats.org/markup-compatibility/2006">
          <mc:Choice Requires="x14">
            <control shapeId="2057" r:id="rId17" name="Check Box 9">
              <controlPr defaultSize="0" autoFill="0" autoLine="0" autoPict="0">
                <anchor moveWithCells="1">
                  <from>
                    <xdr:col>4</xdr:col>
                    <xdr:colOff>142875</xdr:colOff>
                    <xdr:row>12</xdr:row>
                    <xdr:rowOff>104775</xdr:rowOff>
                  </from>
                  <to>
                    <xdr:col>4</xdr:col>
                    <xdr:colOff>381000</xdr:colOff>
                    <xdr:row>12</xdr:row>
                    <xdr:rowOff>342900</xdr:rowOff>
                  </to>
                </anchor>
              </controlPr>
            </control>
          </mc:Choice>
        </mc:AlternateContent>
        <mc:AlternateContent xmlns:mc="http://schemas.openxmlformats.org/markup-compatibility/2006">
          <mc:Choice Requires="x14">
            <control shapeId="2058" r:id="rId18" name="Check Box 10">
              <controlPr defaultSize="0" autoFill="0" autoLine="0" autoPict="0">
                <anchor moveWithCells="1">
                  <from>
                    <xdr:col>13</xdr:col>
                    <xdr:colOff>142875</xdr:colOff>
                    <xdr:row>12</xdr:row>
                    <xdr:rowOff>104775</xdr:rowOff>
                  </from>
                  <to>
                    <xdr:col>13</xdr:col>
                    <xdr:colOff>381000</xdr:colOff>
                    <xdr:row>12</xdr:row>
                    <xdr:rowOff>342900</xdr:rowOff>
                  </to>
                </anchor>
              </controlPr>
            </control>
          </mc:Choice>
        </mc:AlternateContent>
        <mc:AlternateContent xmlns:mc="http://schemas.openxmlformats.org/markup-compatibility/2006">
          <mc:Choice Requires="x14">
            <control shapeId="2059" r:id="rId19" name="Check Box 11">
              <controlPr defaultSize="0" autoFill="0" autoLine="0" autoPict="0">
                <anchor moveWithCells="1">
                  <from>
                    <xdr:col>4</xdr:col>
                    <xdr:colOff>142875</xdr:colOff>
                    <xdr:row>13</xdr:row>
                    <xdr:rowOff>104775</xdr:rowOff>
                  </from>
                  <to>
                    <xdr:col>4</xdr:col>
                    <xdr:colOff>381000</xdr:colOff>
                    <xdr:row>13</xdr:row>
                    <xdr:rowOff>342900</xdr:rowOff>
                  </to>
                </anchor>
              </controlPr>
            </control>
          </mc:Choice>
        </mc:AlternateContent>
        <mc:AlternateContent xmlns:mc="http://schemas.openxmlformats.org/markup-compatibility/2006">
          <mc:Choice Requires="x14">
            <control shapeId="2060" r:id="rId20" name="Check Box 12">
              <controlPr defaultSize="0" autoFill="0" autoLine="0" autoPict="0">
                <anchor moveWithCells="1">
                  <from>
                    <xdr:col>8</xdr:col>
                    <xdr:colOff>142875</xdr:colOff>
                    <xdr:row>13</xdr:row>
                    <xdr:rowOff>104775</xdr:rowOff>
                  </from>
                  <to>
                    <xdr:col>8</xdr:col>
                    <xdr:colOff>381000</xdr:colOff>
                    <xdr:row>13</xdr:row>
                    <xdr:rowOff>342900</xdr:rowOff>
                  </to>
                </anchor>
              </controlPr>
            </control>
          </mc:Choice>
        </mc:AlternateContent>
        <mc:AlternateContent xmlns:mc="http://schemas.openxmlformats.org/markup-compatibility/2006">
          <mc:Choice Requires="x14">
            <control shapeId="2061" r:id="rId21" name="Check Box 13">
              <controlPr defaultSize="0" autoFill="0" autoLine="0" autoPict="0">
                <anchor moveWithCells="1">
                  <from>
                    <xdr:col>12</xdr:col>
                    <xdr:colOff>142875</xdr:colOff>
                    <xdr:row>13</xdr:row>
                    <xdr:rowOff>104775</xdr:rowOff>
                  </from>
                  <to>
                    <xdr:col>12</xdr:col>
                    <xdr:colOff>381000</xdr:colOff>
                    <xdr:row>13</xdr:row>
                    <xdr:rowOff>342900</xdr:rowOff>
                  </to>
                </anchor>
              </controlPr>
            </control>
          </mc:Choice>
        </mc:AlternateContent>
        <mc:AlternateContent xmlns:mc="http://schemas.openxmlformats.org/markup-compatibility/2006">
          <mc:Choice Requires="x14">
            <control shapeId="2062" r:id="rId22" name="Check Box 14">
              <controlPr defaultSize="0" autoFill="0" autoLine="0" autoPict="0">
                <anchor moveWithCells="1">
                  <from>
                    <xdr:col>4</xdr:col>
                    <xdr:colOff>142875</xdr:colOff>
                    <xdr:row>14</xdr:row>
                    <xdr:rowOff>104775</xdr:rowOff>
                  </from>
                  <to>
                    <xdr:col>4</xdr:col>
                    <xdr:colOff>381000</xdr:colOff>
                    <xdr:row>14</xdr:row>
                    <xdr:rowOff>342900</xdr:rowOff>
                  </to>
                </anchor>
              </controlPr>
            </control>
          </mc:Choice>
        </mc:AlternateContent>
        <mc:AlternateContent xmlns:mc="http://schemas.openxmlformats.org/markup-compatibility/2006">
          <mc:Choice Requires="x14">
            <control shapeId="2063" r:id="rId23" name="Check Box 15">
              <controlPr defaultSize="0" autoFill="0" autoLine="0" autoPict="0">
                <anchor moveWithCells="1">
                  <from>
                    <xdr:col>8</xdr:col>
                    <xdr:colOff>142875</xdr:colOff>
                    <xdr:row>14</xdr:row>
                    <xdr:rowOff>104775</xdr:rowOff>
                  </from>
                  <to>
                    <xdr:col>8</xdr:col>
                    <xdr:colOff>381000</xdr:colOff>
                    <xdr:row>14</xdr:row>
                    <xdr:rowOff>342900</xdr:rowOff>
                  </to>
                </anchor>
              </controlPr>
            </control>
          </mc:Choice>
        </mc:AlternateContent>
        <mc:AlternateContent xmlns:mc="http://schemas.openxmlformats.org/markup-compatibility/2006">
          <mc:Choice Requires="x14">
            <control shapeId="2064" r:id="rId24" name="Check Box 16">
              <controlPr defaultSize="0" autoFill="0" autoLine="0" autoPict="0">
                <anchor moveWithCells="1">
                  <from>
                    <xdr:col>12</xdr:col>
                    <xdr:colOff>142875</xdr:colOff>
                    <xdr:row>14</xdr:row>
                    <xdr:rowOff>104775</xdr:rowOff>
                  </from>
                  <to>
                    <xdr:col>12</xdr:col>
                    <xdr:colOff>381000</xdr:colOff>
                    <xdr:row>14</xdr:row>
                    <xdr:rowOff>342900</xdr:rowOff>
                  </to>
                </anchor>
              </controlPr>
            </control>
          </mc:Choice>
        </mc:AlternateContent>
        <mc:AlternateContent xmlns:mc="http://schemas.openxmlformats.org/markup-compatibility/2006">
          <mc:Choice Requires="x14">
            <control shapeId="2065" r:id="rId25" name="Check Box 17">
              <controlPr defaultSize="0" autoFill="0" autoLine="0" autoPict="0">
                <anchor moveWithCells="1">
                  <from>
                    <xdr:col>17</xdr:col>
                    <xdr:colOff>152400</xdr:colOff>
                    <xdr:row>14</xdr:row>
                    <xdr:rowOff>76200</xdr:rowOff>
                  </from>
                  <to>
                    <xdr:col>18</xdr:col>
                    <xdr:colOff>152400</xdr:colOff>
                    <xdr:row>14</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排水設備等計画確認申請書_入力チェック有</vt:lpstr>
      <vt:lpstr>排水設備等計画確認申請書_入力チェック無</vt:lpstr>
      <vt:lpstr>排水設備等計画確認申請書_入力チェック無!Print_Area</vt:lpstr>
      <vt:lpstr>排水設備等計画確認申請書_入力チェック有!Print_Area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陽祐</dc:creator>
  <cp:lastModifiedBy>下水道総務課</cp:lastModifiedBy>
  <cp:lastPrinted>2024-11-21T06:52:50Z</cp:lastPrinted>
  <dcterms:created xsi:type="dcterms:W3CDTF">2006-09-16T00:00:00Z</dcterms:created>
  <dcterms:modified xsi:type="dcterms:W3CDTF">2024-11-21T06:53:18Z</dcterms:modified>
</cp:coreProperties>
</file>